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nad\OneDrive\Desktop\Općinso vijeće\01 Sjednice OV\2024-2028\2024\04 Sjednica OV\Službene novine sjednica 04 19.02.2025\"/>
    </mc:Choice>
  </mc:AlternateContent>
  <xr:revisionPtr revIDLastSave="0" documentId="13_ncr:1_{61C15975-4CF2-487E-99FA-A9A33AC72250}" xr6:coauthVersionLast="47" xr6:coauthVersionMax="47" xr10:uidLastSave="{00000000-0000-0000-0000-000000000000}"/>
  <bookViews>
    <workbookView xWindow="-60" yWindow="-60" windowWidth="28920" windowHeight="15600" xr2:uid="{CD2B65E2-1079-4212-8AE8-4CCDD7B5632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46" i="1" l="1"/>
  <c r="M151" i="1"/>
  <c r="M150" i="1"/>
  <c r="M329" i="1" l="1"/>
  <c r="M334" i="1"/>
  <c r="M335" i="1"/>
  <c r="L162" i="1"/>
  <c r="N162" i="1"/>
  <c r="O162" i="1"/>
  <c r="M938" i="1"/>
  <c r="M936" i="1"/>
  <c r="M934" i="1"/>
  <c r="M935" i="1"/>
  <c r="J937" i="1"/>
  <c r="J938" i="1"/>
  <c r="J935" i="1"/>
  <c r="J934" i="1"/>
  <c r="J936" i="1"/>
  <c r="O302" i="1"/>
  <c r="N302" i="1"/>
  <c r="O704" i="1"/>
  <c r="N704" i="1"/>
  <c r="O718" i="1"/>
  <c r="P718" i="1"/>
  <c r="P719" i="1" s="1"/>
  <c r="N718" i="1"/>
  <c r="O785" i="1"/>
  <c r="N785" i="1"/>
  <c r="N747" i="1"/>
  <c r="N741" i="1"/>
  <c r="N669" i="1"/>
  <c r="N624" i="1"/>
  <c r="N584" i="1"/>
  <c r="N575" i="1"/>
  <c r="N542" i="1"/>
  <c r="O446" i="1"/>
  <c r="M197" i="1"/>
  <c r="M153" i="1"/>
  <c r="M98" i="1"/>
  <c r="M164" i="1"/>
  <c r="M163" i="1"/>
  <c r="M158" i="1"/>
  <c r="M160" i="1"/>
  <c r="M155" i="1"/>
  <c r="M148" i="1"/>
  <c r="M149" i="1"/>
  <c r="M154" i="1"/>
  <c r="M147" i="1"/>
  <c r="M146" i="1" s="1"/>
  <c r="G146" i="1"/>
  <c r="H146" i="1"/>
  <c r="I146" i="1"/>
  <c r="J146" i="1"/>
  <c r="K146" i="1"/>
  <c r="N146" i="1"/>
  <c r="O146" i="1"/>
  <c r="F146" i="1"/>
  <c r="M111" i="1"/>
  <c r="O121" i="1"/>
  <c r="N121" i="1"/>
  <c r="G121" i="1"/>
  <c r="H121" i="1"/>
  <c r="I121" i="1"/>
  <c r="J121" i="1"/>
  <c r="K121" i="1"/>
  <c r="L121" i="1"/>
  <c r="P121" i="1"/>
  <c r="F121" i="1"/>
  <c r="M144" i="1"/>
  <c r="M142" i="1"/>
  <c r="M140" i="1"/>
  <c r="M138" i="1"/>
  <c r="M137" i="1"/>
  <c r="M136" i="1"/>
  <c r="M131" i="1"/>
  <c r="M105" i="1"/>
  <c r="M103" i="1"/>
  <c r="M96" i="1"/>
  <c r="M94" i="1"/>
  <c r="M87" i="1"/>
  <c r="M88" i="1"/>
  <c r="M89" i="1"/>
  <c r="M90" i="1"/>
  <c r="M91" i="1"/>
  <c r="M83" i="1"/>
  <c r="M81" i="1"/>
  <c r="M79" i="1"/>
  <c r="I718" i="1"/>
  <c r="I302" i="1"/>
  <c r="M480" i="1"/>
  <c r="O537" i="1"/>
  <c r="L785" i="1"/>
  <c r="M734" i="1"/>
  <c r="P322" i="1"/>
  <c r="P204" i="1" s="1"/>
  <c r="P203" i="1" s="1"/>
  <c r="G356" i="1"/>
  <c r="H356" i="1"/>
  <c r="I356" i="1"/>
  <c r="J356" i="1"/>
  <c r="K356" i="1"/>
  <c r="G355" i="1"/>
  <c r="H355" i="1"/>
  <c r="I355" i="1"/>
  <c r="J355" i="1"/>
  <c r="K355" i="1"/>
  <c r="G354" i="1"/>
  <c r="H354" i="1"/>
  <c r="I354" i="1"/>
  <c r="J354" i="1"/>
  <c r="K354" i="1"/>
  <c r="G353" i="1"/>
  <c r="H353" i="1"/>
  <c r="I353" i="1"/>
  <c r="J353" i="1"/>
  <c r="K353" i="1"/>
  <c r="F355" i="1"/>
  <c r="F354" i="1"/>
  <c r="F356" i="1"/>
  <c r="F353" i="1"/>
  <c r="G358" i="1"/>
  <c r="G357" i="1" s="1"/>
  <c r="H358" i="1"/>
  <c r="H357" i="1" s="1"/>
  <c r="I358" i="1"/>
  <c r="I357" i="1" s="1"/>
  <c r="J358" i="1"/>
  <c r="J357" i="1" s="1"/>
  <c r="K358" i="1"/>
  <c r="K357" i="1" s="1"/>
  <c r="L358" i="1"/>
  <c r="L357" i="1" s="1"/>
  <c r="N358" i="1"/>
  <c r="N357" i="1" s="1"/>
  <c r="O358" i="1"/>
  <c r="O357" i="1" s="1"/>
  <c r="F358" i="1"/>
  <c r="F357" i="1" s="1"/>
  <c r="O842" i="1"/>
  <c r="N842" i="1"/>
  <c r="L842" i="1"/>
  <c r="M842" i="1" s="1"/>
  <c r="L841" i="1"/>
  <c r="M841" i="1" s="1"/>
  <c r="O841" i="1"/>
  <c r="N841" i="1"/>
  <c r="O840" i="1"/>
  <c r="N840" i="1"/>
  <c r="L840" i="1"/>
  <c r="M840" i="1" s="1"/>
  <c r="O839" i="1"/>
  <c r="N839" i="1"/>
  <c r="L839" i="1"/>
  <c r="M839" i="1" s="1"/>
  <c r="O835" i="1"/>
  <c r="O356" i="1" s="1"/>
  <c r="N835" i="1"/>
  <c r="N356" i="1" s="1"/>
  <c r="L835" i="1"/>
  <c r="L356" i="1" s="1"/>
  <c r="O834" i="1"/>
  <c r="O355" i="1" s="1"/>
  <c r="N834" i="1"/>
  <c r="N355" i="1" s="1"/>
  <c r="O833" i="1"/>
  <c r="O354" i="1" s="1"/>
  <c r="N833" i="1"/>
  <c r="O832" i="1"/>
  <c r="N832" i="1"/>
  <c r="N353" i="1" s="1"/>
  <c r="L834" i="1"/>
  <c r="L355" i="1" s="1"/>
  <c r="L833" i="1"/>
  <c r="M833" i="1" s="1"/>
  <c r="M354" i="1" s="1"/>
  <c r="M838" i="1"/>
  <c r="L832" i="1"/>
  <c r="L718" i="1"/>
  <c r="G718" i="1"/>
  <c r="H718" i="1"/>
  <c r="K624" i="1"/>
  <c r="L920" i="1"/>
  <c r="K920" i="1"/>
  <c r="J920" i="1"/>
  <c r="L865" i="1"/>
  <c r="K865" i="1"/>
  <c r="J865" i="1"/>
  <c r="L873" i="1"/>
  <c r="K873" i="1"/>
  <c r="J873" i="1"/>
  <c r="G363" i="1"/>
  <c r="H363" i="1"/>
  <c r="I363" i="1"/>
  <c r="J363" i="1"/>
  <c r="K363" i="1"/>
  <c r="L363" i="1"/>
  <c r="M363" i="1"/>
  <c r="N933" i="1" s="1"/>
  <c r="N932" i="1" s="1"/>
  <c r="N363" i="1"/>
  <c r="O363" i="1"/>
  <c r="F363" i="1"/>
  <c r="G362" i="1"/>
  <c r="H362" i="1"/>
  <c r="I362" i="1"/>
  <c r="J362" i="1"/>
  <c r="K362" i="1"/>
  <c r="L362" i="1"/>
  <c r="N362" i="1"/>
  <c r="O362" i="1"/>
  <c r="F362" i="1"/>
  <c r="G361" i="1"/>
  <c r="H361" i="1"/>
  <c r="I361" i="1"/>
  <c r="J361" i="1"/>
  <c r="K361" i="1"/>
  <c r="L361" i="1"/>
  <c r="N361" i="1"/>
  <c r="O361" i="1"/>
  <c r="F361" i="1"/>
  <c r="G351" i="1"/>
  <c r="H351" i="1"/>
  <c r="I351" i="1"/>
  <c r="J351" i="1"/>
  <c r="K351" i="1"/>
  <c r="L351" i="1"/>
  <c r="N351" i="1"/>
  <c r="O351" i="1"/>
  <c r="G350" i="1"/>
  <c r="H350" i="1"/>
  <c r="I350" i="1"/>
  <c r="J350" i="1"/>
  <c r="K350" i="1"/>
  <c r="L350" i="1"/>
  <c r="N350" i="1"/>
  <c r="O350" i="1"/>
  <c r="G349" i="1"/>
  <c r="H349" i="1"/>
  <c r="I349" i="1"/>
  <c r="J349" i="1"/>
  <c r="K349" i="1"/>
  <c r="K348" i="1" s="1"/>
  <c r="L349" i="1"/>
  <c r="N349" i="1"/>
  <c r="O349" i="1"/>
  <c r="F351" i="1"/>
  <c r="F350" i="1"/>
  <c r="F349" i="1"/>
  <c r="G347" i="1"/>
  <c r="G346" i="1" s="1"/>
  <c r="H347" i="1"/>
  <c r="H346" i="1" s="1"/>
  <c r="I347" i="1"/>
  <c r="I346" i="1" s="1"/>
  <c r="J347" i="1"/>
  <c r="J346" i="1" s="1"/>
  <c r="K347" i="1"/>
  <c r="K346" i="1" s="1"/>
  <c r="L347" i="1"/>
  <c r="L346" i="1" s="1"/>
  <c r="N347" i="1"/>
  <c r="N346" i="1" s="1"/>
  <c r="O347" i="1"/>
  <c r="O346" i="1" s="1"/>
  <c r="F347" i="1"/>
  <c r="F346" i="1" s="1"/>
  <c r="G345" i="1"/>
  <c r="H345" i="1"/>
  <c r="I345" i="1"/>
  <c r="J345" i="1"/>
  <c r="K345" i="1"/>
  <c r="L345" i="1"/>
  <c r="N345" i="1"/>
  <c r="O345" i="1"/>
  <c r="G344" i="1"/>
  <c r="H344" i="1"/>
  <c r="I344" i="1"/>
  <c r="I343" i="1" s="1"/>
  <c r="J344" i="1"/>
  <c r="K344" i="1"/>
  <c r="K343" i="1" s="1"/>
  <c r="L344" i="1"/>
  <c r="N344" i="1"/>
  <c r="O344" i="1"/>
  <c r="F345" i="1"/>
  <c r="F344" i="1"/>
  <c r="G327" i="1"/>
  <c r="H327" i="1"/>
  <c r="I327" i="1"/>
  <c r="J327" i="1"/>
  <c r="K327" i="1"/>
  <c r="L327" i="1"/>
  <c r="N327" i="1"/>
  <c r="O327" i="1"/>
  <c r="F327" i="1"/>
  <c r="G328" i="1"/>
  <c r="H328" i="1"/>
  <c r="I328" i="1"/>
  <c r="J328" i="1"/>
  <c r="K328" i="1"/>
  <c r="L328" i="1"/>
  <c r="N328" i="1"/>
  <c r="O328" i="1"/>
  <c r="F328" i="1"/>
  <c r="G339" i="1"/>
  <c r="I339" i="1"/>
  <c r="J339" i="1"/>
  <c r="K339" i="1"/>
  <c r="L339" i="1"/>
  <c r="N339" i="1"/>
  <c r="O339" i="1"/>
  <c r="H339" i="1"/>
  <c r="F339" i="1"/>
  <c r="G337" i="1"/>
  <c r="H337" i="1"/>
  <c r="I337" i="1"/>
  <c r="J337" i="1"/>
  <c r="K337" i="1"/>
  <c r="L337" i="1"/>
  <c r="N337" i="1"/>
  <c r="O337" i="1"/>
  <c r="G335" i="1"/>
  <c r="H335" i="1"/>
  <c r="I335" i="1"/>
  <c r="J335" i="1"/>
  <c r="K335" i="1"/>
  <c r="L335" i="1"/>
  <c r="N335" i="1"/>
  <c r="O335" i="1"/>
  <c r="G334" i="1"/>
  <c r="H334" i="1"/>
  <c r="I334" i="1"/>
  <c r="J334" i="1"/>
  <c r="K334" i="1"/>
  <c r="L334" i="1"/>
  <c r="N334" i="1"/>
  <c r="O334" i="1"/>
  <c r="G329" i="1"/>
  <c r="H329" i="1"/>
  <c r="I329" i="1"/>
  <c r="J329" i="1"/>
  <c r="K329" i="1"/>
  <c r="L329" i="1"/>
  <c r="N329" i="1"/>
  <c r="O329" i="1"/>
  <c r="F335" i="1"/>
  <c r="F334" i="1"/>
  <c r="F329" i="1"/>
  <c r="F337" i="1"/>
  <c r="I338" i="1"/>
  <c r="J338" i="1"/>
  <c r="K338" i="1"/>
  <c r="L338" i="1"/>
  <c r="N338" i="1"/>
  <c r="O338" i="1"/>
  <c r="F338" i="1"/>
  <c r="G325" i="1"/>
  <c r="H325" i="1"/>
  <c r="I325" i="1"/>
  <c r="J325" i="1"/>
  <c r="K325" i="1"/>
  <c r="L325" i="1"/>
  <c r="M325" i="1"/>
  <c r="N325" i="1"/>
  <c r="O325" i="1"/>
  <c r="G324" i="1"/>
  <c r="H324" i="1"/>
  <c r="I324" i="1"/>
  <c r="J324" i="1"/>
  <c r="K324" i="1"/>
  <c r="L324" i="1"/>
  <c r="N324" i="1"/>
  <c r="O324" i="1"/>
  <c r="F325" i="1"/>
  <c r="F324" i="1"/>
  <c r="G316" i="1"/>
  <c r="H316" i="1"/>
  <c r="I316" i="1"/>
  <c r="J316" i="1"/>
  <c r="K316" i="1"/>
  <c r="L316" i="1"/>
  <c r="N316" i="1"/>
  <c r="O316" i="1"/>
  <c r="G318" i="1"/>
  <c r="H318" i="1"/>
  <c r="I318" i="1"/>
  <c r="J318" i="1"/>
  <c r="K318" i="1"/>
  <c r="L318" i="1"/>
  <c r="N318" i="1"/>
  <c r="O318" i="1"/>
  <c r="F317" i="1"/>
  <c r="F316" i="1"/>
  <c r="G315" i="1"/>
  <c r="H315" i="1"/>
  <c r="I315" i="1"/>
  <c r="J315" i="1"/>
  <c r="K315" i="1"/>
  <c r="L315" i="1"/>
  <c r="N315" i="1"/>
  <c r="O315" i="1"/>
  <c r="F315" i="1"/>
  <c r="G314" i="1"/>
  <c r="H314" i="1"/>
  <c r="I314" i="1"/>
  <c r="J314" i="1"/>
  <c r="K314" i="1"/>
  <c r="L314" i="1"/>
  <c r="N314" i="1"/>
  <c r="O314" i="1"/>
  <c r="F314" i="1"/>
  <c r="O320" i="1"/>
  <c r="N320" i="1"/>
  <c r="L320" i="1"/>
  <c r="K320" i="1"/>
  <c r="J320" i="1"/>
  <c r="I320" i="1"/>
  <c r="H320" i="1"/>
  <c r="G320" i="1"/>
  <c r="F320" i="1"/>
  <c r="O317" i="1"/>
  <c r="N317" i="1"/>
  <c r="L317" i="1"/>
  <c r="K317" i="1"/>
  <c r="J317" i="1"/>
  <c r="I317" i="1"/>
  <c r="H317" i="1"/>
  <c r="G317" i="1"/>
  <c r="F318" i="1"/>
  <c r="G319" i="1"/>
  <c r="H319" i="1"/>
  <c r="I319" i="1"/>
  <c r="J319" i="1"/>
  <c r="K319" i="1"/>
  <c r="L319" i="1"/>
  <c r="N319" i="1"/>
  <c r="O319" i="1"/>
  <c r="F319" i="1"/>
  <c r="G321" i="1"/>
  <c r="H321" i="1"/>
  <c r="I321" i="1"/>
  <c r="J321" i="1"/>
  <c r="K321" i="1"/>
  <c r="L321" i="1"/>
  <c r="N321" i="1"/>
  <c r="O321" i="1"/>
  <c r="F321" i="1"/>
  <c r="G313" i="1"/>
  <c r="H313" i="1"/>
  <c r="I313" i="1"/>
  <c r="J313" i="1"/>
  <c r="K313" i="1"/>
  <c r="L313" i="1"/>
  <c r="N313" i="1"/>
  <c r="O313" i="1"/>
  <c r="F313" i="1"/>
  <c r="G312" i="1"/>
  <c r="H312" i="1"/>
  <c r="I312" i="1"/>
  <c r="J312" i="1"/>
  <c r="K312" i="1"/>
  <c r="L312" i="1"/>
  <c r="N312" i="1"/>
  <c r="O312" i="1"/>
  <c r="F312" i="1"/>
  <c r="G311" i="1"/>
  <c r="H311" i="1"/>
  <c r="I311" i="1"/>
  <c r="K311" i="1"/>
  <c r="L311" i="1"/>
  <c r="N311" i="1"/>
  <c r="O311" i="1"/>
  <c r="F311" i="1"/>
  <c r="G310" i="1"/>
  <c r="H310" i="1"/>
  <c r="I310" i="1"/>
  <c r="J310" i="1"/>
  <c r="K310" i="1"/>
  <c r="L310" i="1"/>
  <c r="N310" i="1"/>
  <c r="O310" i="1"/>
  <c r="F310" i="1"/>
  <c r="G309" i="1"/>
  <c r="H309" i="1"/>
  <c r="I309" i="1"/>
  <c r="J309" i="1"/>
  <c r="K309" i="1"/>
  <c r="L309" i="1"/>
  <c r="N309" i="1"/>
  <c r="O309" i="1"/>
  <c r="F309" i="1"/>
  <c r="G308" i="1"/>
  <c r="H308" i="1"/>
  <c r="I308" i="1"/>
  <c r="J308" i="1"/>
  <c r="K308" i="1"/>
  <c r="L308" i="1"/>
  <c r="N308" i="1"/>
  <c r="O308" i="1"/>
  <c r="F308" i="1"/>
  <c r="G307" i="1"/>
  <c r="H307" i="1"/>
  <c r="I307" i="1"/>
  <c r="J307" i="1"/>
  <c r="K307" i="1"/>
  <c r="L307" i="1"/>
  <c r="N307" i="1"/>
  <c r="O307" i="1"/>
  <c r="F307" i="1"/>
  <c r="G306" i="1"/>
  <c r="H306" i="1"/>
  <c r="I306" i="1"/>
  <c r="J306" i="1"/>
  <c r="K306" i="1"/>
  <c r="L306" i="1"/>
  <c r="N306" i="1"/>
  <c r="O306" i="1"/>
  <c r="F306" i="1"/>
  <c r="G305" i="1"/>
  <c r="H305" i="1"/>
  <c r="I305" i="1"/>
  <c r="J305" i="1"/>
  <c r="K305" i="1"/>
  <c r="L305" i="1"/>
  <c r="N305" i="1"/>
  <c r="O305" i="1"/>
  <c r="F305" i="1"/>
  <c r="G303" i="1"/>
  <c r="H303" i="1"/>
  <c r="I303" i="1"/>
  <c r="J303" i="1"/>
  <c r="K303" i="1"/>
  <c r="L303" i="1"/>
  <c r="N303" i="1"/>
  <c r="O303" i="1"/>
  <c r="F303" i="1"/>
  <c r="G304" i="1"/>
  <c r="H304" i="1"/>
  <c r="I304" i="1"/>
  <c r="J304" i="1"/>
  <c r="K304" i="1"/>
  <c r="L304" i="1"/>
  <c r="N304" i="1"/>
  <c r="O304" i="1"/>
  <c r="G302" i="1"/>
  <c r="H302" i="1"/>
  <c r="J302" i="1"/>
  <c r="K302" i="1"/>
  <c r="L302" i="1"/>
  <c r="G301" i="1"/>
  <c r="H301" i="1"/>
  <c r="I301" i="1"/>
  <c r="J301" i="1"/>
  <c r="K301" i="1"/>
  <c r="L301" i="1"/>
  <c r="M301" i="1"/>
  <c r="N301" i="1"/>
  <c r="O301" i="1"/>
  <c r="F304" i="1"/>
  <c r="F302" i="1"/>
  <c r="F301" i="1"/>
  <c r="G297" i="1"/>
  <c r="H297" i="1"/>
  <c r="I297" i="1"/>
  <c r="J297" i="1"/>
  <c r="K297" i="1"/>
  <c r="L297" i="1"/>
  <c r="N297" i="1"/>
  <c r="O297" i="1"/>
  <c r="F297" i="1"/>
  <c r="G296" i="1"/>
  <c r="H296" i="1"/>
  <c r="I296" i="1"/>
  <c r="J296" i="1"/>
  <c r="K296" i="1"/>
  <c r="L296" i="1"/>
  <c r="N296" i="1"/>
  <c r="O296" i="1"/>
  <c r="G295" i="1"/>
  <c r="H295" i="1"/>
  <c r="I295" i="1"/>
  <c r="J295" i="1"/>
  <c r="K295" i="1"/>
  <c r="L295" i="1"/>
  <c r="N295" i="1"/>
  <c r="O295" i="1"/>
  <c r="F296" i="1"/>
  <c r="F295" i="1"/>
  <c r="G293" i="1"/>
  <c r="H293" i="1"/>
  <c r="I293" i="1"/>
  <c r="J293" i="1"/>
  <c r="K293" i="1"/>
  <c r="L293" i="1"/>
  <c r="N293" i="1"/>
  <c r="O293" i="1"/>
  <c r="F293" i="1"/>
  <c r="G292" i="1"/>
  <c r="H292" i="1"/>
  <c r="I292" i="1"/>
  <c r="J292" i="1"/>
  <c r="K292" i="1"/>
  <c r="L292" i="1"/>
  <c r="N292" i="1"/>
  <c r="O292" i="1"/>
  <c r="F292" i="1"/>
  <c r="G291" i="1"/>
  <c r="H291" i="1"/>
  <c r="I291" i="1"/>
  <c r="J291" i="1"/>
  <c r="K291" i="1"/>
  <c r="L291" i="1"/>
  <c r="N291" i="1"/>
  <c r="O291" i="1"/>
  <c r="F291" i="1"/>
  <c r="G285" i="1"/>
  <c r="H285" i="1"/>
  <c r="I285" i="1"/>
  <c r="J285" i="1"/>
  <c r="K285" i="1"/>
  <c r="L285" i="1"/>
  <c r="N285" i="1"/>
  <c r="O285" i="1"/>
  <c r="F285" i="1"/>
  <c r="I608" i="1"/>
  <c r="M603" i="1"/>
  <c r="M285" i="1" s="1"/>
  <c r="G289" i="1"/>
  <c r="H289" i="1"/>
  <c r="I289" i="1"/>
  <c r="J289" i="1"/>
  <c r="K289" i="1"/>
  <c r="L289" i="1"/>
  <c r="N289" i="1"/>
  <c r="O289" i="1"/>
  <c r="F289" i="1"/>
  <c r="G288" i="1"/>
  <c r="H288" i="1"/>
  <c r="I288" i="1"/>
  <c r="J288" i="1"/>
  <c r="K288" i="1"/>
  <c r="L288" i="1"/>
  <c r="N288" i="1"/>
  <c r="O288" i="1"/>
  <c r="F288" i="1"/>
  <c r="G287" i="1"/>
  <c r="H287" i="1"/>
  <c r="I287" i="1"/>
  <c r="J287" i="1"/>
  <c r="K287" i="1"/>
  <c r="L287" i="1"/>
  <c r="N287" i="1"/>
  <c r="O287" i="1"/>
  <c r="F287" i="1"/>
  <c r="G283" i="1"/>
  <c r="H283" i="1"/>
  <c r="I283" i="1"/>
  <c r="J283" i="1"/>
  <c r="K283" i="1"/>
  <c r="L283" i="1"/>
  <c r="N283" i="1"/>
  <c r="O283" i="1"/>
  <c r="F283" i="1"/>
  <c r="G282" i="1"/>
  <c r="H282" i="1"/>
  <c r="I282" i="1"/>
  <c r="J282" i="1"/>
  <c r="K282" i="1"/>
  <c r="L282" i="1"/>
  <c r="N282" i="1"/>
  <c r="O282" i="1"/>
  <c r="F282" i="1"/>
  <c r="G281" i="1"/>
  <c r="H281" i="1"/>
  <c r="I281" i="1"/>
  <c r="J281" i="1"/>
  <c r="K281" i="1"/>
  <c r="L281" i="1"/>
  <c r="N281" i="1"/>
  <c r="O281" i="1"/>
  <c r="F281" i="1"/>
  <c r="G280" i="1"/>
  <c r="H280" i="1"/>
  <c r="I280" i="1"/>
  <c r="J280" i="1"/>
  <c r="K280" i="1"/>
  <c r="L280" i="1"/>
  <c r="N280" i="1"/>
  <c r="O280" i="1"/>
  <c r="F280" i="1"/>
  <c r="G279" i="1"/>
  <c r="H279" i="1"/>
  <c r="I279" i="1"/>
  <c r="J279" i="1"/>
  <c r="K279" i="1"/>
  <c r="L279" i="1"/>
  <c r="N279" i="1"/>
  <c r="O279" i="1"/>
  <c r="F279" i="1"/>
  <c r="G278" i="1"/>
  <c r="H278" i="1"/>
  <c r="I278" i="1"/>
  <c r="J278" i="1"/>
  <c r="K278" i="1"/>
  <c r="L278" i="1"/>
  <c r="N278" i="1"/>
  <c r="O278" i="1"/>
  <c r="G277" i="1"/>
  <c r="H277" i="1"/>
  <c r="I277" i="1"/>
  <c r="J277" i="1"/>
  <c r="K277" i="1"/>
  <c r="L277" i="1"/>
  <c r="N277" i="1"/>
  <c r="O277" i="1"/>
  <c r="F278" i="1"/>
  <c r="F277" i="1"/>
  <c r="G276" i="1"/>
  <c r="H276" i="1"/>
  <c r="I276" i="1"/>
  <c r="J276" i="1"/>
  <c r="K276" i="1"/>
  <c r="L276" i="1"/>
  <c r="N276" i="1"/>
  <c r="O276" i="1"/>
  <c r="F276" i="1"/>
  <c r="G274" i="1"/>
  <c r="H274" i="1"/>
  <c r="I274" i="1"/>
  <c r="J274" i="1"/>
  <c r="K274" i="1"/>
  <c r="L274" i="1"/>
  <c r="N274" i="1"/>
  <c r="O274" i="1"/>
  <c r="F274" i="1"/>
  <c r="G272" i="1"/>
  <c r="H272" i="1"/>
  <c r="I272" i="1"/>
  <c r="J272" i="1"/>
  <c r="K272" i="1"/>
  <c r="L272" i="1"/>
  <c r="N272" i="1"/>
  <c r="O272" i="1"/>
  <c r="F272" i="1"/>
  <c r="G271" i="1"/>
  <c r="H271" i="1"/>
  <c r="I271" i="1"/>
  <c r="J271" i="1"/>
  <c r="K271" i="1"/>
  <c r="L271" i="1"/>
  <c r="M271" i="1"/>
  <c r="N271" i="1"/>
  <c r="O271" i="1"/>
  <c r="F271" i="1"/>
  <c r="G270" i="1"/>
  <c r="H270" i="1"/>
  <c r="I270" i="1"/>
  <c r="J270" i="1"/>
  <c r="K270" i="1"/>
  <c r="L270" i="1"/>
  <c r="M270" i="1"/>
  <c r="N270" i="1"/>
  <c r="O270" i="1"/>
  <c r="F270" i="1"/>
  <c r="G269" i="1"/>
  <c r="H269" i="1"/>
  <c r="I269" i="1"/>
  <c r="J269" i="1"/>
  <c r="K269" i="1"/>
  <c r="L269" i="1"/>
  <c r="N269" i="1"/>
  <c r="O269" i="1"/>
  <c r="F269" i="1"/>
  <c r="G264" i="1"/>
  <c r="H264" i="1"/>
  <c r="I264" i="1"/>
  <c r="J264" i="1"/>
  <c r="K264" i="1"/>
  <c r="L264" i="1"/>
  <c r="N264" i="1"/>
  <c r="O264" i="1"/>
  <c r="F264" i="1"/>
  <c r="G263" i="1"/>
  <c r="H263" i="1"/>
  <c r="I263" i="1"/>
  <c r="J263" i="1"/>
  <c r="K263" i="1"/>
  <c r="L263" i="1"/>
  <c r="N263" i="1"/>
  <c r="O263" i="1"/>
  <c r="G262" i="1"/>
  <c r="H262" i="1"/>
  <c r="I262" i="1"/>
  <c r="J262" i="1"/>
  <c r="K262" i="1"/>
  <c r="L262" i="1"/>
  <c r="N262" i="1"/>
  <c r="O262" i="1"/>
  <c r="G261" i="1"/>
  <c r="H261" i="1"/>
  <c r="I261" i="1"/>
  <c r="J261" i="1"/>
  <c r="K261" i="1"/>
  <c r="L261" i="1"/>
  <c r="N261" i="1"/>
  <c r="O261" i="1"/>
  <c r="G260" i="1"/>
  <c r="H260" i="1"/>
  <c r="I260" i="1"/>
  <c r="J260" i="1"/>
  <c r="K260" i="1"/>
  <c r="L260" i="1"/>
  <c r="N260" i="1"/>
  <c r="O260" i="1"/>
  <c r="F263" i="1"/>
  <c r="F262" i="1"/>
  <c r="F261" i="1"/>
  <c r="F260" i="1"/>
  <c r="G258" i="1"/>
  <c r="H258" i="1"/>
  <c r="I258" i="1"/>
  <c r="J258" i="1"/>
  <c r="K258" i="1"/>
  <c r="L258" i="1"/>
  <c r="N258" i="1"/>
  <c r="O258" i="1"/>
  <c r="F258" i="1"/>
  <c r="G255" i="1"/>
  <c r="H255" i="1"/>
  <c r="I255" i="1"/>
  <c r="J255" i="1"/>
  <c r="K255" i="1"/>
  <c r="L255" i="1"/>
  <c r="N255" i="1"/>
  <c r="O255" i="1"/>
  <c r="F255" i="1"/>
  <c r="G257" i="1"/>
  <c r="H257" i="1"/>
  <c r="I257" i="1"/>
  <c r="J257" i="1"/>
  <c r="K257" i="1"/>
  <c r="L257" i="1"/>
  <c r="N257" i="1"/>
  <c r="O257" i="1"/>
  <c r="G256" i="1"/>
  <c r="H256" i="1"/>
  <c r="I256" i="1"/>
  <c r="J256" i="1"/>
  <c r="K256" i="1"/>
  <c r="L256" i="1"/>
  <c r="N256" i="1"/>
  <c r="O256" i="1"/>
  <c r="F257" i="1"/>
  <c r="F256" i="1"/>
  <c r="G254" i="1"/>
  <c r="H254" i="1"/>
  <c r="I254" i="1"/>
  <c r="J254" i="1"/>
  <c r="K254" i="1"/>
  <c r="L254" i="1"/>
  <c r="N254" i="1"/>
  <c r="O254" i="1"/>
  <c r="F254" i="1"/>
  <c r="G253" i="1"/>
  <c r="H253" i="1"/>
  <c r="I253" i="1"/>
  <c r="J253" i="1"/>
  <c r="K253" i="1"/>
  <c r="L253" i="1"/>
  <c r="N253" i="1"/>
  <c r="O253" i="1"/>
  <c r="F253" i="1"/>
  <c r="G252" i="1"/>
  <c r="H252" i="1"/>
  <c r="I252" i="1"/>
  <c r="J252" i="1"/>
  <c r="K252" i="1"/>
  <c r="L252" i="1"/>
  <c r="N252" i="1"/>
  <c r="O252" i="1"/>
  <c r="F252" i="1"/>
  <c r="G251" i="1"/>
  <c r="H251" i="1"/>
  <c r="I251" i="1"/>
  <c r="J251" i="1"/>
  <c r="K251" i="1"/>
  <c r="L251" i="1"/>
  <c r="N251" i="1"/>
  <c r="O251" i="1"/>
  <c r="F251" i="1"/>
  <c r="G250" i="1"/>
  <c r="H250" i="1"/>
  <c r="I250" i="1"/>
  <c r="J250" i="1"/>
  <c r="K250" i="1"/>
  <c r="L250" i="1"/>
  <c r="N250" i="1"/>
  <c r="O250" i="1"/>
  <c r="F250" i="1"/>
  <c r="G248" i="1"/>
  <c r="H248" i="1"/>
  <c r="I248" i="1"/>
  <c r="J248" i="1"/>
  <c r="K248" i="1"/>
  <c r="L248" i="1"/>
  <c r="N248" i="1"/>
  <c r="O248" i="1"/>
  <c r="F248" i="1"/>
  <c r="G246" i="1"/>
  <c r="H246" i="1"/>
  <c r="I246" i="1"/>
  <c r="J246" i="1"/>
  <c r="K246" i="1"/>
  <c r="L246" i="1"/>
  <c r="N246" i="1"/>
  <c r="O246" i="1"/>
  <c r="F246" i="1"/>
  <c r="G241" i="1"/>
  <c r="H241" i="1"/>
  <c r="I241" i="1"/>
  <c r="J241" i="1"/>
  <c r="K241" i="1"/>
  <c r="L241" i="1"/>
  <c r="N241" i="1"/>
  <c r="O241" i="1"/>
  <c r="G245" i="1"/>
  <c r="H245" i="1"/>
  <c r="I245" i="1"/>
  <c r="J245" i="1"/>
  <c r="K245" i="1"/>
  <c r="L245" i="1"/>
  <c r="N245" i="1"/>
  <c r="O245" i="1"/>
  <c r="G244" i="1"/>
  <c r="H244" i="1"/>
  <c r="I244" i="1"/>
  <c r="J244" i="1"/>
  <c r="K244" i="1"/>
  <c r="L244" i="1"/>
  <c r="N244" i="1"/>
  <c r="O244" i="1"/>
  <c r="G243" i="1"/>
  <c r="H243" i="1"/>
  <c r="I243" i="1"/>
  <c r="J243" i="1"/>
  <c r="K243" i="1"/>
  <c r="L243" i="1"/>
  <c r="N243" i="1"/>
  <c r="O243" i="1"/>
  <c r="F245" i="1"/>
  <c r="F244" i="1"/>
  <c r="F243" i="1"/>
  <c r="F241" i="1"/>
  <c r="G242" i="1"/>
  <c r="H242" i="1"/>
  <c r="I242" i="1"/>
  <c r="J242" i="1"/>
  <c r="K242" i="1"/>
  <c r="L242" i="1"/>
  <c r="N242" i="1"/>
  <c r="O242" i="1"/>
  <c r="F242" i="1"/>
  <c r="G240" i="1"/>
  <c r="H240" i="1"/>
  <c r="I240" i="1"/>
  <c r="J240" i="1"/>
  <c r="K240" i="1"/>
  <c r="L240" i="1"/>
  <c r="N240" i="1"/>
  <c r="O240" i="1"/>
  <c r="F240" i="1"/>
  <c r="G239" i="1"/>
  <c r="H239" i="1"/>
  <c r="I239" i="1"/>
  <c r="J239" i="1"/>
  <c r="K239" i="1"/>
  <c r="L239" i="1"/>
  <c r="N239" i="1"/>
  <c r="O239" i="1"/>
  <c r="F239" i="1"/>
  <c r="G238" i="1"/>
  <c r="H238" i="1"/>
  <c r="I238" i="1"/>
  <c r="J238" i="1"/>
  <c r="K238" i="1"/>
  <c r="L238" i="1"/>
  <c r="N238" i="1"/>
  <c r="O238" i="1"/>
  <c r="F238" i="1"/>
  <c r="G231" i="1"/>
  <c r="H231" i="1"/>
  <c r="I231" i="1"/>
  <c r="J231" i="1"/>
  <c r="K231" i="1"/>
  <c r="L231" i="1"/>
  <c r="N231" i="1"/>
  <c r="O231" i="1"/>
  <c r="G230" i="1"/>
  <c r="H230" i="1"/>
  <c r="I230" i="1"/>
  <c r="J230" i="1"/>
  <c r="K230" i="1"/>
  <c r="L230" i="1"/>
  <c r="N230" i="1"/>
  <c r="O230" i="1"/>
  <c r="F231" i="1"/>
  <c r="F230" i="1"/>
  <c r="G236" i="1"/>
  <c r="H236" i="1"/>
  <c r="I236" i="1"/>
  <c r="J236" i="1"/>
  <c r="K236" i="1"/>
  <c r="L236" i="1"/>
  <c r="N236" i="1"/>
  <c r="O236" i="1"/>
  <c r="G235" i="1"/>
  <c r="H235" i="1"/>
  <c r="I235" i="1"/>
  <c r="J235" i="1"/>
  <c r="K235" i="1"/>
  <c r="L235" i="1"/>
  <c r="N235" i="1"/>
  <c r="O235" i="1"/>
  <c r="F236" i="1"/>
  <c r="F235" i="1"/>
  <c r="G228" i="1"/>
  <c r="H228" i="1"/>
  <c r="I228" i="1"/>
  <c r="J228" i="1"/>
  <c r="K228" i="1"/>
  <c r="L228" i="1"/>
  <c r="N228" i="1"/>
  <c r="O228" i="1"/>
  <c r="F228" i="1"/>
  <c r="G227" i="1"/>
  <c r="H227" i="1"/>
  <c r="I227" i="1"/>
  <c r="J227" i="1"/>
  <c r="K227" i="1"/>
  <c r="L227" i="1"/>
  <c r="N227" i="1"/>
  <c r="O227" i="1"/>
  <c r="F227" i="1"/>
  <c r="G221" i="1"/>
  <c r="H221" i="1"/>
  <c r="I221" i="1"/>
  <c r="J221" i="1"/>
  <c r="K221" i="1"/>
  <c r="L221" i="1"/>
  <c r="O221" i="1"/>
  <c r="G222" i="1"/>
  <c r="H222" i="1"/>
  <c r="I222" i="1"/>
  <c r="J222" i="1"/>
  <c r="K222" i="1"/>
  <c r="L222" i="1"/>
  <c r="O222" i="1"/>
  <c r="G223" i="1"/>
  <c r="H223" i="1"/>
  <c r="I223" i="1"/>
  <c r="J223" i="1"/>
  <c r="K223" i="1"/>
  <c r="L223" i="1"/>
  <c r="O223" i="1"/>
  <c r="F223" i="1"/>
  <c r="F222" i="1"/>
  <c r="F221" i="1"/>
  <c r="G218" i="1"/>
  <c r="H218" i="1"/>
  <c r="I218" i="1"/>
  <c r="J218" i="1"/>
  <c r="K218" i="1"/>
  <c r="L218" i="1"/>
  <c r="N218" i="1"/>
  <c r="O218" i="1"/>
  <c r="G217" i="1"/>
  <c r="H217" i="1"/>
  <c r="I217" i="1"/>
  <c r="J217" i="1"/>
  <c r="K217" i="1"/>
  <c r="L217" i="1"/>
  <c r="N217" i="1"/>
  <c r="O217" i="1"/>
  <c r="G216" i="1"/>
  <c r="H216" i="1"/>
  <c r="I216" i="1"/>
  <c r="J216" i="1"/>
  <c r="K216" i="1"/>
  <c r="L216" i="1"/>
  <c r="N216" i="1"/>
  <c r="O216" i="1"/>
  <c r="G215" i="1"/>
  <c r="H215" i="1"/>
  <c r="I215" i="1"/>
  <c r="J215" i="1"/>
  <c r="K215" i="1"/>
  <c r="L215" i="1"/>
  <c r="N215" i="1"/>
  <c r="O215" i="1"/>
  <c r="G214" i="1"/>
  <c r="H214" i="1"/>
  <c r="I214" i="1"/>
  <c r="J214" i="1"/>
  <c r="K214" i="1"/>
  <c r="L214" i="1"/>
  <c r="N214" i="1"/>
  <c r="O214" i="1"/>
  <c r="G213" i="1"/>
  <c r="H213" i="1"/>
  <c r="I213" i="1"/>
  <c r="I212" i="1" s="1"/>
  <c r="J213" i="1"/>
  <c r="K213" i="1"/>
  <c r="L213" i="1"/>
  <c r="N213" i="1"/>
  <c r="O213" i="1"/>
  <c r="O212" i="1" s="1"/>
  <c r="G210" i="1"/>
  <c r="H210" i="1"/>
  <c r="I210" i="1"/>
  <c r="J210" i="1"/>
  <c r="K210" i="1"/>
  <c r="L210" i="1"/>
  <c r="G209" i="1"/>
  <c r="H209" i="1"/>
  <c r="I209" i="1"/>
  <c r="J209" i="1"/>
  <c r="K209" i="1"/>
  <c r="L209" i="1"/>
  <c r="G208" i="1"/>
  <c r="H208" i="1"/>
  <c r="I208" i="1"/>
  <c r="J208" i="1"/>
  <c r="K208" i="1"/>
  <c r="L208" i="1"/>
  <c r="G207" i="1"/>
  <c r="H207" i="1"/>
  <c r="I207" i="1"/>
  <c r="J207" i="1"/>
  <c r="K207" i="1"/>
  <c r="L207" i="1"/>
  <c r="N207" i="1"/>
  <c r="O207" i="1"/>
  <c r="F218" i="1"/>
  <c r="F217" i="1"/>
  <c r="F216" i="1"/>
  <c r="F215" i="1"/>
  <c r="F214" i="1"/>
  <c r="F213" i="1"/>
  <c r="F210" i="1"/>
  <c r="F209" i="1"/>
  <c r="F208" i="1"/>
  <c r="F207" i="1"/>
  <c r="G843" i="1"/>
  <c r="G360" i="1" s="1"/>
  <c r="H843" i="1"/>
  <c r="H360" i="1" s="1"/>
  <c r="I843" i="1"/>
  <c r="I360" i="1" s="1"/>
  <c r="J843" i="1"/>
  <c r="J360" i="1" s="1"/>
  <c r="K843" i="1"/>
  <c r="K360" i="1" s="1"/>
  <c r="F843" i="1"/>
  <c r="F360" i="1" s="1"/>
  <c r="G836" i="1"/>
  <c r="H836" i="1"/>
  <c r="I836" i="1"/>
  <c r="J836" i="1"/>
  <c r="K836" i="1"/>
  <c r="F836" i="1"/>
  <c r="O812" i="1"/>
  <c r="N812" i="1"/>
  <c r="O807" i="1"/>
  <c r="N807" i="1"/>
  <c r="M808" i="1"/>
  <c r="M809" i="1"/>
  <c r="M810" i="1"/>
  <c r="M811" i="1"/>
  <c r="M813" i="1"/>
  <c r="M815" i="1"/>
  <c r="M817" i="1"/>
  <c r="M818" i="1"/>
  <c r="M821" i="1"/>
  <c r="M822" i="1"/>
  <c r="M823" i="1"/>
  <c r="M824" i="1"/>
  <c r="F816" i="1"/>
  <c r="G814" i="1"/>
  <c r="H814" i="1"/>
  <c r="I814" i="1"/>
  <c r="J814" i="1"/>
  <c r="K814" i="1"/>
  <c r="L814" i="1"/>
  <c r="N814" i="1"/>
  <c r="O814" i="1"/>
  <c r="F814" i="1"/>
  <c r="H820" i="1"/>
  <c r="H825" i="1" s="1"/>
  <c r="H342" i="1" s="1"/>
  <c r="F820" i="1"/>
  <c r="F825" i="1" s="1"/>
  <c r="F342" i="1" s="1"/>
  <c r="H807" i="1"/>
  <c r="G816" i="1"/>
  <c r="H816" i="1"/>
  <c r="I816" i="1"/>
  <c r="J816" i="1"/>
  <c r="J819" i="1" s="1"/>
  <c r="J341" i="1" s="1"/>
  <c r="K816" i="1"/>
  <c r="K819" i="1" s="1"/>
  <c r="K341" i="1" s="1"/>
  <c r="L816" i="1"/>
  <c r="N816" i="1"/>
  <c r="O816" i="1"/>
  <c r="G820" i="1"/>
  <c r="G825" i="1" s="1"/>
  <c r="G342" i="1" s="1"/>
  <c r="I820" i="1"/>
  <c r="I825" i="1" s="1"/>
  <c r="I342" i="1" s="1"/>
  <c r="J820" i="1"/>
  <c r="J825" i="1" s="1"/>
  <c r="J342" i="1" s="1"/>
  <c r="K820" i="1"/>
  <c r="K825" i="1" s="1"/>
  <c r="K342" i="1" s="1"/>
  <c r="L820" i="1"/>
  <c r="L825" i="1" s="1"/>
  <c r="L342" i="1" s="1"/>
  <c r="N820" i="1"/>
  <c r="N825" i="1" s="1"/>
  <c r="N342" i="1" s="1"/>
  <c r="O820" i="1"/>
  <c r="O825" i="1" s="1"/>
  <c r="O342" i="1" s="1"/>
  <c r="G812" i="1"/>
  <c r="H812" i="1"/>
  <c r="I812" i="1"/>
  <c r="M812" i="1" s="1"/>
  <c r="I935" i="1" s="1"/>
  <c r="F812" i="1"/>
  <c r="G807" i="1"/>
  <c r="I807" i="1"/>
  <c r="M807" i="1" s="1"/>
  <c r="F807" i="1"/>
  <c r="M803" i="1"/>
  <c r="M800" i="1"/>
  <c r="M324" i="1" s="1"/>
  <c r="M323" i="1" s="1"/>
  <c r="M780" i="1"/>
  <c r="M796" i="1"/>
  <c r="M791" i="1"/>
  <c r="M787" i="1"/>
  <c r="M776" i="1"/>
  <c r="M276" i="1" s="1"/>
  <c r="M777" i="1"/>
  <c r="M280" i="1" s="1"/>
  <c r="M778" i="1"/>
  <c r="M781" i="1"/>
  <c r="M287" i="1" s="1"/>
  <c r="M782" i="1"/>
  <c r="M288" i="1" s="1"/>
  <c r="M783" i="1"/>
  <c r="M289" i="1" s="1"/>
  <c r="M774" i="1"/>
  <c r="M272" i="1" s="1"/>
  <c r="I766" i="1"/>
  <c r="M769" i="1"/>
  <c r="M770" i="1"/>
  <c r="M771" i="1"/>
  <c r="M768" i="1"/>
  <c r="M260" i="1" s="1"/>
  <c r="M764" i="1"/>
  <c r="M765" i="1"/>
  <c r="M763" i="1"/>
  <c r="M759" i="1"/>
  <c r="M758" i="1"/>
  <c r="M757" i="1"/>
  <c r="M754" i="1"/>
  <c r="M231" i="1" s="1"/>
  <c r="M753" i="1"/>
  <c r="H934" i="1" l="1"/>
  <c r="O934" i="1" s="1"/>
  <c r="O936" i="1"/>
  <c r="H936" i="1"/>
  <c r="J932" i="1"/>
  <c r="J359" i="1"/>
  <c r="O843" i="1"/>
  <c r="O360" i="1" s="1"/>
  <c r="O359" i="1" s="1"/>
  <c r="N843" i="1"/>
  <c r="N836" i="1"/>
  <c r="I359" i="1"/>
  <c r="L836" i="1"/>
  <c r="F359" i="1"/>
  <c r="K359" i="1"/>
  <c r="G359" i="1"/>
  <c r="N360" i="1"/>
  <c r="N359" i="1" s="1"/>
  <c r="F352" i="1"/>
  <c r="M834" i="1"/>
  <c r="M355" i="1" s="1"/>
  <c r="F212" i="1"/>
  <c r="K249" i="1"/>
  <c r="L249" i="1"/>
  <c r="I352" i="1"/>
  <c r="J249" i="1"/>
  <c r="L843" i="1"/>
  <c r="L360" i="1" s="1"/>
  <c r="L359" i="1" s="1"/>
  <c r="L353" i="1"/>
  <c r="H359" i="1"/>
  <c r="M832" i="1"/>
  <c r="M353" i="1" s="1"/>
  <c r="M78" i="1"/>
  <c r="M835" i="1"/>
  <c r="M356" i="1" s="1"/>
  <c r="N354" i="1"/>
  <c r="N352" i="1" s="1"/>
  <c r="M85" i="1"/>
  <c r="M785" i="1"/>
  <c r="O836" i="1"/>
  <c r="L354" i="1"/>
  <c r="H352" i="1"/>
  <c r="O352" i="1"/>
  <c r="K352" i="1"/>
  <c r="G352" i="1"/>
  <c r="J352" i="1"/>
  <c r="M843" i="1"/>
  <c r="K323" i="1"/>
  <c r="G323" i="1"/>
  <c r="I290" i="1"/>
  <c r="I226" i="1"/>
  <c r="H220" i="1"/>
  <c r="I323" i="1"/>
  <c r="F343" i="1"/>
  <c r="L268" i="1"/>
  <c r="H268" i="1"/>
  <c r="O290" i="1"/>
  <c r="I294" i="1"/>
  <c r="L220" i="1"/>
  <c r="N249" i="1"/>
  <c r="I206" i="1"/>
  <c r="I205" i="1" s="1"/>
  <c r="M283" i="1"/>
  <c r="H249" i="1"/>
  <c r="I259" i="1"/>
  <c r="F268" i="1"/>
  <c r="K268" i="1"/>
  <c r="G268" i="1"/>
  <c r="F323" i="1"/>
  <c r="O323" i="1"/>
  <c r="F249" i="1"/>
  <c r="G249" i="1"/>
  <c r="O268" i="1"/>
  <c r="J268" i="1"/>
  <c r="O249" i="1"/>
  <c r="I249" i="1"/>
  <c r="N268" i="1"/>
  <c r="I268" i="1"/>
  <c r="G348" i="1"/>
  <c r="K340" i="1"/>
  <c r="H290" i="1"/>
  <c r="G290" i="1"/>
  <c r="N290" i="1"/>
  <c r="J290" i="1"/>
  <c r="I326" i="1"/>
  <c r="K220" i="1"/>
  <c r="G220" i="1"/>
  <c r="O220" i="1"/>
  <c r="O343" i="1"/>
  <c r="G343" i="1"/>
  <c r="F348" i="1"/>
  <c r="I348" i="1"/>
  <c r="O348" i="1"/>
  <c r="L348" i="1"/>
  <c r="H348" i="1"/>
  <c r="N348" i="1"/>
  <c r="J348" i="1"/>
  <c r="L343" i="1"/>
  <c r="H343" i="1"/>
  <c r="N343" i="1"/>
  <c r="J343" i="1"/>
  <c r="J340" i="1"/>
  <c r="L326" i="1"/>
  <c r="H326" i="1"/>
  <c r="N326" i="1"/>
  <c r="J326" i="1"/>
  <c r="F326" i="1"/>
  <c r="O326" i="1"/>
  <c r="K326" i="1"/>
  <c r="G326" i="1"/>
  <c r="L323" i="1"/>
  <c r="H323" i="1"/>
  <c r="N323" i="1"/>
  <c r="J323" i="1"/>
  <c r="J294" i="1"/>
  <c r="F294" i="1"/>
  <c r="O294" i="1"/>
  <c r="N294" i="1"/>
  <c r="L294" i="1"/>
  <c r="G294" i="1"/>
  <c r="K294" i="1"/>
  <c r="H294" i="1"/>
  <c r="L290" i="1"/>
  <c r="K290" i="1"/>
  <c r="F290" i="1"/>
  <c r="O259" i="1"/>
  <c r="K259" i="1"/>
  <c r="G259" i="1"/>
  <c r="N259" i="1"/>
  <c r="J259" i="1"/>
  <c r="L259" i="1"/>
  <c r="H259" i="1"/>
  <c r="F259" i="1"/>
  <c r="N212" i="1"/>
  <c r="F206" i="1"/>
  <c r="I220" i="1"/>
  <c r="J220" i="1"/>
  <c r="I229" i="1"/>
  <c r="I237" i="1"/>
  <c r="K829" i="1"/>
  <c r="J212" i="1"/>
  <c r="N226" i="1"/>
  <c r="J226" i="1"/>
  <c r="N229" i="1"/>
  <c r="J237" i="1"/>
  <c r="N237" i="1"/>
  <c r="O237" i="1"/>
  <c r="K237" i="1"/>
  <c r="G237" i="1"/>
  <c r="L237" i="1"/>
  <c r="H237" i="1"/>
  <c r="F237" i="1"/>
  <c r="H229" i="1"/>
  <c r="L229" i="1"/>
  <c r="O229" i="1"/>
  <c r="K229" i="1"/>
  <c r="G229" i="1"/>
  <c r="J229" i="1"/>
  <c r="F229" i="1"/>
  <c r="L226" i="1"/>
  <c r="H226" i="1"/>
  <c r="O226" i="1"/>
  <c r="K226" i="1"/>
  <c r="G226" i="1"/>
  <c r="F226" i="1"/>
  <c r="F220" i="1"/>
  <c r="K212" i="1"/>
  <c r="G212" i="1"/>
  <c r="L212" i="1"/>
  <c r="H212" i="1"/>
  <c r="J206" i="1"/>
  <c r="K206" i="1"/>
  <c r="G206" i="1"/>
  <c r="L206" i="1"/>
  <c r="H206" i="1"/>
  <c r="M825" i="1"/>
  <c r="M342" i="1" s="1"/>
  <c r="M816" i="1"/>
  <c r="M814" i="1"/>
  <c r="J829" i="1"/>
  <c r="M820" i="1"/>
  <c r="O819" i="1"/>
  <c r="N819" i="1"/>
  <c r="F819" i="1"/>
  <c r="L819" i="1"/>
  <c r="L341" i="1" s="1"/>
  <c r="L340" i="1" s="1"/>
  <c r="H819" i="1"/>
  <c r="I819" i="1"/>
  <c r="G819" i="1"/>
  <c r="G722" i="1"/>
  <c r="H722" i="1"/>
  <c r="I722" i="1"/>
  <c r="J722" i="1"/>
  <c r="K722" i="1"/>
  <c r="L722" i="1"/>
  <c r="M722" i="1"/>
  <c r="N722" i="1"/>
  <c r="O722" i="1"/>
  <c r="F722" i="1"/>
  <c r="M697" i="1"/>
  <c r="G704" i="1"/>
  <c r="H704" i="1"/>
  <c r="I704" i="1"/>
  <c r="J704" i="1"/>
  <c r="K704" i="1"/>
  <c r="L704" i="1"/>
  <c r="F704" i="1"/>
  <c r="M702" i="1"/>
  <c r="M258" i="1" s="1"/>
  <c r="M710" i="1"/>
  <c r="M711" i="1"/>
  <c r="M713" i="1"/>
  <c r="M714" i="1"/>
  <c r="M715" i="1"/>
  <c r="M716" i="1"/>
  <c r="M717" i="1"/>
  <c r="M709" i="1"/>
  <c r="M699" i="1"/>
  <c r="M700" i="1"/>
  <c r="M701" i="1"/>
  <c r="M255" i="1" s="1"/>
  <c r="M698" i="1"/>
  <c r="M690" i="1"/>
  <c r="M691" i="1" s="1"/>
  <c r="M686" i="1"/>
  <c r="G785" i="1"/>
  <c r="M683" i="1"/>
  <c r="M682" i="1"/>
  <c r="I684" i="1"/>
  <c r="M665" i="1"/>
  <c r="M666" i="1"/>
  <c r="M667" i="1"/>
  <c r="M668" i="1"/>
  <c r="M640" i="1"/>
  <c r="M347" i="1" s="1"/>
  <c r="M346" i="1" s="1"/>
  <c r="M637" i="1"/>
  <c r="M345" i="1" s="1"/>
  <c r="M636" i="1"/>
  <c r="M344" i="1" s="1"/>
  <c r="M632" i="1"/>
  <c r="M328" i="1" s="1"/>
  <c r="M633" i="1"/>
  <c r="M338" i="1" s="1"/>
  <c r="M631" i="1"/>
  <c r="O624" i="1"/>
  <c r="M616" i="1"/>
  <c r="M617" i="1"/>
  <c r="M618" i="1"/>
  <c r="M619" i="1"/>
  <c r="M620" i="1"/>
  <c r="M318" i="1" s="1"/>
  <c r="M621" i="1"/>
  <c r="M317" i="1" s="1"/>
  <c r="M622" i="1"/>
  <c r="M623" i="1"/>
  <c r="M315" i="1" s="1"/>
  <c r="M615" i="1"/>
  <c r="M614" i="1"/>
  <c r="M303" i="1" s="1"/>
  <c r="M611" i="1"/>
  <c r="M293" i="1" s="1"/>
  <c r="M610" i="1"/>
  <c r="M291" i="1" s="1"/>
  <c r="M604" i="1"/>
  <c r="M279" i="1" s="1"/>
  <c r="M605" i="1"/>
  <c r="M281" i="1" s="1"/>
  <c r="M606" i="1"/>
  <c r="M282" i="1" s="1"/>
  <c r="M602" i="1"/>
  <c r="M278" i="1" s="1"/>
  <c r="M600" i="1"/>
  <c r="M277" i="1" s="1"/>
  <c r="M598" i="1"/>
  <c r="M274" i="1" s="1"/>
  <c r="M592" i="1"/>
  <c r="M269" i="1" s="1"/>
  <c r="M587" i="1"/>
  <c r="M262" i="1" s="1"/>
  <c r="M588" i="1"/>
  <c r="M263" i="1" s="1"/>
  <c r="M589" i="1"/>
  <c r="M264" i="1" s="1"/>
  <c r="M586" i="1"/>
  <c r="M261" i="1" s="1"/>
  <c r="M578" i="1"/>
  <c r="M579" i="1"/>
  <c r="M580" i="1"/>
  <c r="M581" i="1"/>
  <c r="M254" i="1" s="1"/>
  <c r="M582" i="1"/>
  <c r="M256" i="1" s="1"/>
  <c r="M583" i="1"/>
  <c r="M257" i="1" s="1"/>
  <c r="M577" i="1"/>
  <c r="M566" i="1"/>
  <c r="M241" i="1" s="1"/>
  <c r="M567" i="1"/>
  <c r="M243" i="1" s="1"/>
  <c r="M568" i="1"/>
  <c r="M244" i="1" s="1"/>
  <c r="M569" i="1"/>
  <c r="M245" i="1" s="1"/>
  <c r="M570" i="1"/>
  <c r="M572" i="1"/>
  <c r="M574" i="1"/>
  <c r="M565" i="1"/>
  <c r="M559" i="1"/>
  <c r="M560" i="1"/>
  <c r="M561" i="1"/>
  <c r="M558" i="1"/>
  <c r="M555" i="1"/>
  <c r="M236" i="1" s="1"/>
  <c r="M554" i="1"/>
  <c r="M745" i="1"/>
  <c r="M746" i="1"/>
  <c r="M744" i="1"/>
  <c r="M733" i="1"/>
  <c r="M735" i="1"/>
  <c r="M732" i="1"/>
  <c r="M739" i="1"/>
  <c r="M740" i="1"/>
  <c r="M738" i="1"/>
  <c r="M678" i="1"/>
  <c r="M679" i="1"/>
  <c r="M677" i="1"/>
  <c r="M672" i="1"/>
  <c r="M673" i="1"/>
  <c r="M671" i="1"/>
  <c r="M540" i="1"/>
  <c r="M541" i="1"/>
  <c r="M539" i="1"/>
  <c r="L542" i="1"/>
  <c r="M551" i="1"/>
  <c r="M550" i="1"/>
  <c r="M546" i="1"/>
  <c r="N546" i="1" s="1"/>
  <c r="N222" i="1" s="1"/>
  <c r="M547" i="1"/>
  <c r="M545" i="1"/>
  <c r="M535" i="1"/>
  <c r="N535" i="1" s="1"/>
  <c r="M534" i="1"/>
  <c r="N534" i="1" s="1"/>
  <c r="M536" i="1"/>
  <c r="N536" i="1" s="1"/>
  <c r="M533" i="1"/>
  <c r="M516" i="1"/>
  <c r="K438" i="1"/>
  <c r="L438" i="1"/>
  <c r="M467" i="1"/>
  <c r="M468" i="1"/>
  <c r="M469" i="1"/>
  <c r="M466" i="1"/>
  <c r="M459" i="1"/>
  <c r="M460" i="1"/>
  <c r="M242" i="1" s="1"/>
  <c r="M458" i="1"/>
  <c r="M450" i="1"/>
  <c r="M451" i="1"/>
  <c r="M449" i="1"/>
  <c r="M441" i="1"/>
  <c r="M442" i="1"/>
  <c r="M443" i="1"/>
  <c r="M216" i="1" s="1"/>
  <c r="M444" i="1"/>
  <c r="M217" i="1" s="1"/>
  <c r="M445" i="1"/>
  <c r="M218" i="1" s="1"/>
  <c r="M440" i="1"/>
  <c r="M435" i="1"/>
  <c r="M436" i="1"/>
  <c r="M437" i="1"/>
  <c r="M434" i="1"/>
  <c r="O494" i="1"/>
  <c r="N494" i="1"/>
  <c r="M119" i="1"/>
  <c r="M120" i="1"/>
  <c r="M122" i="1"/>
  <c r="M123" i="1"/>
  <c r="M125" i="1"/>
  <c r="M128" i="1"/>
  <c r="M129" i="1"/>
  <c r="M130" i="1"/>
  <c r="M118" i="1"/>
  <c r="M116" i="1"/>
  <c r="M114" i="1"/>
  <c r="M109" i="1"/>
  <c r="M110" i="1"/>
  <c r="M169" i="1"/>
  <c r="M175" i="1"/>
  <c r="M178" i="1"/>
  <c r="M180" i="1"/>
  <c r="M182" i="1"/>
  <c r="M184" i="1"/>
  <c r="M185" i="1"/>
  <c r="M186" i="1"/>
  <c r="M188" i="1"/>
  <c r="M190" i="1"/>
  <c r="M193" i="1"/>
  <c r="M172" i="1"/>
  <c r="O375" i="1"/>
  <c r="N375" i="1"/>
  <c r="M384" i="1"/>
  <c r="M382" i="1"/>
  <c r="M377" i="1"/>
  <c r="M379" i="1" s="1"/>
  <c r="M372" i="1"/>
  <c r="M373" i="1"/>
  <c r="M374" i="1"/>
  <c r="M371" i="1"/>
  <c r="M455" i="1"/>
  <c r="M454" i="1"/>
  <c r="M388" i="1"/>
  <c r="M387" i="1"/>
  <c r="M488" i="1"/>
  <c r="M485" i="1"/>
  <c r="M472" i="1"/>
  <c r="M476" i="1"/>
  <c r="M296" i="1" s="1"/>
  <c r="M477" i="1"/>
  <c r="M478" i="1"/>
  <c r="M481" i="1"/>
  <c r="M304" i="1" s="1"/>
  <c r="M482" i="1"/>
  <c r="M305" i="1" s="1"/>
  <c r="M483" i="1"/>
  <c r="M306" i="1" s="1"/>
  <c r="M484" i="1"/>
  <c r="M486" i="1"/>
  <c r="M487" i="1"/>
  <c r="M489" i="1"/>
  <c r="M314" i="1" s="1"/>
  <c r="M490" i="1"/>
  <c r="M491" i="1"/>
  <c r="M319" i="1" s="1"/>
  <c r="M492" i="1"/>
  <c r="M493" i="1"/>
  <c r="M321" i="1" s="1"/>
  <c r="M475" i="1"/>
  <c r="M405" i="1"/>
  <c r="M406" i="1"/>
  <c r="M307" i="1" s="1"/>
  <c r="M407" i="1"/>
  <c r="M308" i="1" s="1"/>
  <c r="M408" i="1"/>
  <c r="M409" i="1"/>
  <c r="M410" i="1"/>
  <c r="M411" i="1"/>
  <c r="M412" i="1"/>
  <c r="M404" i="1"/>
  <c r="M401" i="1"/>
  <c r="M400" i="1"/>
  <c r="M396" i="1"/>
  <c r="M395" i="1"/>
  <c r="M392" i="1"/>
  <c r="M391" i="1"/>
  <c r="M503" i="1"/>
  <c r="M337" i="1" s="1"/>
  <c r="M507" i="1"/>
  <c r="M350" i="1" s="1"/>
  <c r="M508" i="1"/>
  <c r="M351" i="1" s="1"/>
  <c r="M506" i="1"/>
  <c r="M349" i="1" s="1"/>
  <c r="M512" i="1"/>
  <c r="M358" i="1" s="1"/>
  <c r="M357" i="1" s="1"/>
  <c r="M522" i="1"/>
  <c r="M361" i="1" s="1"/>
  <c r="M521" i="1"/>
  <c r="G805" i="1"/>
  <c r="H805" i="1"/>
  <c r="I805" i="1"/>
  <c r="J805" i="1"/>
  <c r="K805" i="1"/>
  <c r="L805" i="1"/>
  <c r="M805" i="1"/>
  <c r="N805" i="1"/>
  <c r="O805" i="1"/>
  <c r="F805" i="1"/>
  <c r="G801" i="1"/>
  <c r="H801" i="1"/>
  <c r="I801" i="1"/>
  <c r="J801" i="1"/>
  <c r="K801" i="1"/>
  <c r="L801" i="1"/>
  <c r="M801" i="1"/>
  <c r="N801" i="1"/>
  <c r="O801" i="1"/>
  <c r="F801" i="1"/>
  <c r="G797" i="1"/>
  <c r="H797" i="1"/>
  <c r="I797" i="1"/>
  <c r="J797" i="1"/>
  <c r="K797" i="1"/>
  <c r="L797" i="1"/>
  <c r="M797" i="1"/>
  <c r="N797" i="1"/>
  <c r="O797" i="1"/>
  <c r="F797" i="1"/>
  <c r="G789" i="1"/>
  <c r="H789" i="1"/>
  <c r="I789" i="1"/>
  <c r="J789" i="1"/>
  <c r="K789" i="1"/>
  <c r="L789" i="1"/>
  <c r="M789" i="1"/>
  <c r="N789" i="1"/>
  <c r="O789" i="1"/>
  <c r="F789" i="1"/>
  <c r="H785" i="1"/>
  <c r="I785" i="1"/>
  <c r="J785" i="1"/>
  <c r="K785" i="1"/>
  <c r="F785" i="1"/>
  <c r="G772" i="1"/>
  <c r="H772" i="1"/>
  <c r="I772" i="1"/>
  <c r="J772" i="1"/>
  <c r="K772" i="1"/>
  <c r="L772" i="1"/>
  <c r="M772" i="1"/>
  <c r="N772" i="1"/>
  <c r="O772" i="1"/>
  <c r="F772" i="1"/>
  <c r="G766" i="1"/>
  <c r="H766" i="1"/>
  <c r="J766" i="1"/>
  <c r="K766" i="1"/>
  <c r="L766" i="1"/>
  <c r="M766" i="1"/>
  <c r="N766" i="1"/>
  <c r="O766" i="1"/>
  <c r="F766" i="1"/>
  <c r="G755" i="1"/>
  <c r="H755" i="1"/>
  <c r="I755" i="1"/>
  <c r="J755" i="1"/>
  <c r="K755" i="1"/>
  <c r="L755" i="1"/>
  <c r="M755" i="1"/>
  <c r="N755" i="1"/>
  <c r="O755" i="1"/>
  <c r="F755" i="1"/>
  <c r="G751" i="1"/>
  <c r="H751" i="1"/>
  <c r="I751" i="1"/>
  <c r="J751" i="1"/>
  <c r="K751" i="1"/>
  <c r="L751" i="1"/>
  <c r="M751" i="1"/>
  <c r="N751" i="1"/>
  <c r="O751" i="1"/>
  <c r="F751" i="1"/>
  <c r="G747" i="1"/>
  <c r="H747" i="1"/>
  <c r="I747" i="1"/>
  <c r="J747" i="1"/>
  <c r="K747" i="1"/>
  <c r="L747" i="1"/>
  <c r="O747" i="1"/>
  <c r="F747" i="1"/>
  <c r="G741" i="1"/>
  <c r="H741" i="1"/>
  <c r="I741" i="1"/>
  <c r="J741" i="1"/>
  <c r="K741" i="1"/>
  <c r="L741" i="1"/>
  <c r="O741" i="1"/>
  <c r="F741" i="1"/>
  <c r="G736" i="1"/>
  <c r="H736" i="1"/>
  <c r="I736" i="1"/>
  <c r="J736" i="1"/>
  <c r="K736" i="1"/>
  <c r="L736" i="1"/>
  <c r="N736" i="1"/>
  <c r="O736" i="1"/>
  <c r="F736" i="1"/>
  <c r="F718" i="1"/>
  <c r="O707" i="1"/>
  <c r="G707" i="1"/>
  <c r="H707" i="1"/>
  <c r="I707" i="1"/>
  <c r="J707" i="1"/>
  <c r="K707" i="1"/>
  <c r="L707" i="1"/>
  <c r="M707" i="1"/>
  <c r="N707" i="1"/>
  <c r="F707" i="1"/>
  <c r="G691" i="1"/>
  <c r="H691" i="1"/>
  <c r="I691" i="1"/>
  <c r="J691" i="1"/>
  <c r="K691" i="1"/>
  <c r="L691" i="1"/>
  <c r="N691" i="1"/>
  <c r="O691" i="1"/>
  <c r="F691" i="1"/>
  <c r="G688" i="1"/>
  <c r="H688" i="1"/>
  <c r="I688" i="1"/>
  <c r="J688" i="1"/>
  <c r="K688" i="1"/>
  <c r="L688" i="1"/>
  <c r="N688" i="1"/>
  <c r="O688" i="1"/>
  <c r="F688" i="1"/>
  <c r="G684" i="1"/>
  <c r="H684" i="1"/>
  <c r="J684" i="1"/>
  <c r="K684" i="1"/>
  <c r="L684" i="1"/>
  <c r="N684" i="1"/>
  <c r="O684" i="1"/>
  <c r="F684" i="1"/>
  <c r="G680" i="1"/>
  <c r="H680" i="1"/>
  <c r="I680" i="1"/>
  <c r="J680" i="1"/>
  <c r="K680" i="1"/>
  <c r="L680" i="1"/>
  <c r="N680" i="1"/>
  <c r="O680" i="1"/>
  <c r="F680" i="1"/>
  <c r="G674" i="1"/>
  <c r="H674" i="1"/>
  <c r="I674" i="1"/>
  <c r="J674" i="1"/>
  <c r="K674" i="1"/>
  <c r="L674" i="1"/>
  <c r="N674" i="1"/>
  <c r="N675" i="1" s="1"/>
  <c r="O674" i="1"/>
  <c r="F674" i="1"/>
  <c r="G669" i="1"/>
  <c r="H669" i="1"/>
  <c r="I669" i="1"/>
  <c r="J669" i="1"/>
  <c r="K669" i="1"/>
  <c r="L669" i="1"/>
  <c r="O669" i="1"/>
  <c r="F669" i="1"/>
  <c r="G641" i="1"/>
  <c r="H641" i="1"/>
  <c r="I641" i="1"/>
  <c r="J641" i="1"/>
  <c r="K641" i="1"/>
  <c r="L641" i="1"/>
  <c r="N641" i="1"/>
  <c r="O641" i="1"/>
  <c r="F641" i="1"/>
  <c r="G638" i="1"/>
  <c r="H638" i="1"/>
  <c r="I638" i="1"/>
  <c r="J638" i="1"/>
  <c r="K638" i="1"/>
  <c r="L638" i="1"/>
  <c r="N638" i="1"/>
  <c r="O638" i="1"/>
  <c r="F638" i="1"/>
  <c r="G634" i="1"/>
  <c r="H634" i="1"/>
  <c r="I634" i="1"/>
  <c r="J634" i="1"/>
  <c r="K634" i="1"/>
  <c r="L634" i="1"/>
  <c r="N634" i="1"/>
  <c r="O634" i="1"/>
  <c r="F634" i="1"/>
  <c r="G608" i="1"/>
  <c r="H608" i="1"/>
  <c r="J608" i="1"/>
  <c r="K608" i="1"/>
  <c r="L608" i="1"/>
  <c r="N608" i="1"/>
  <c r="O608" i="1"/>
  <c r="G624" i="1"/>
  <c r="H624" i="1"/>
  <c r="I624" i="1"/>
  <c r="M624" i="1" s="1"/>
  <c r="F624" i="1"/>
  <c r="G612" i="1"/>
  <c r="H612" i="1"/>
  <c r="I612" i="1"/>
  <c r="J612" i="1"/>
  <c r="K612" i="1"/>
  <c r="L612" i="1"/>
  <c r="N612" i="1"/>
  <c r="O612" i="1"/>
  <c r="F612" i="1"/>
  <c r="F608" i="1"/>
  <c r="G590" i="1"/>
  <c r="H590" i="1"/>
  <c r="I590" i="1"/>
  <c r="J590" i="1"/>
  <c r="K590" i="1"/>
  <c r="L590" i="1"/>
  <c r="N590" i="1"/>
  <c r="O590" i="1"/>
  <c r="F590" i="1"/>
  <c r="G584" i="1"/>
  <c r="H584" i="1"/>
  <c r="I584" i="1"/>
  <c r="J584" i="1"/>
  <c r="K584" i="1"/>
  <c r="L584" i="1"/>
  <c r="O584" i="1"/>
  <c r="F584" i="1"/>
  <c r="G575" i="1"/>
  <c r="H575" i="1"/>
  <c r="I575" i="1"/>
  <c r="J575" i="1"/>
  <c r="K575" i="1"/>
  <c r="L575" i="1"/>
  <c r="O575" i="1"/>
  <c r="F575" i="1"/>
  <c r="G542" i="1"/>
  <c r="H542" i="1"/>
  <c r="I542" i="1"/>
  <c r="J542" i="1"/>
  <c r="K542" i="1"/>
  <c r="O542" i="1"/>
  <c r="G556" i="1"/>
  <c r="H556" i="1"/>
  <c r="I556" i="1"/>
  <c r="J556" i="1"/>
  <c r="K556" i="1"/>
  <c r="L556" i="1"/>
  <c r="N556" i="1"/>
  <c r="O556" i="1"/>
  <c r="F556" i="1"/>
  <c r="G552" i="1"/>
  <c r="H552" i="1"/>
  <c r="I552" i="1"/>
  <c r="J552" i="1"/>
  <c r="K552" i="1"/>
  <c r="L552" i="1"/>
  <c r="N552" i="1"/>
  <c r="O552" i="1"/>
  <c r="F552" i="1"/>
  <c r="G548" i="1"/>
  <c r="H548" i="1"/>
  <c r="I548" i="1"/>
  <c r="J548" i="1"/>
  <c r="K548" i="1"/>
  <c r="L548" i="1"/>
  <c r="O548" i="1"/>
  <c r="F548" i="1"/>
  <c r="G537" i="1"/>
  <c r="H537" i="1"/>
  <c r="I537" i="1"/>
  <c r="J537" i="1"/>
  <c r="K537" i="1"/>
  <c r="L537" i="1"/>
  <c r="F542" i="1"/>
  <c r="F537" i="1"/>
  <c r="G523" i="1"/>
  <c r="H523" i="1"/>
  <c r="I523" i="1"/>
  <c r="J523" i="1"/>
  <c r="K523" i="1"/>
  <c r="N523" i="1"/>
  <c r="O523" i="1"/>
  <c r="F523" i="1"/>
  <c r="G514" i="1"/>
  <c r="H514" i="1"/>
  <c r="I514" i="1"/>
  <c r="J514" i="1"/>
  <c r="K514" i="1"/>
  <c r="L514" i="1"/>
  <c r="F514" i="1"/>
  <c r="G517" i="1"/>
  <c r="H517" i="1"/>
  <c r="I517" i="1"/>
  <c r="J517" i="1"/>
  <c r="K517" i="1"/>
  <c r="L517" i="1"/>
  <c r="N517" i="1"/>
  <c r="O517" i="1"/>
  <c r="F517" i="1"/>
  <c r="G504" i="1"/>
  <c r="H504" i="1"/>
  <c r="I504" i="1"/>
  <c r="J504" i="1"/>
  <c r="K504" i="1"/>
  <c r="L504" i="1"/>
  <c r="N504" i="1"/>
  <c r="O504" i="1"/>
  <c r="G509" i="1"/>
  <c r="H509" i="1"/>
  <c r="I509" i="1"/>
  <c r="M509" i="1" s="1"/>
  <c r="N509" i="1"/>
  <c r="O509" i="1"/>
  <c r="F509" i="1"/>
  <c r="F504" i="1"/>
  <c r="G494" i="1"/>
  <c r="H494" i="1"/>
  <c r="I494" i="1"/>
  <c r="J494" i="1"/>
  <c r="K494" i="1"/>
  <c r="L494" i="1"/>
  <c r="F494" i="1"/>
  <c r="H438" i="1"/>
  <c r="I438" i="1"/>
  <c r="J438" i="1"/>
  <c r="N438" i="1"/>
  <c r="O438" i="1"/>
  <c r="G438" i="1"/>
  <c r="G473" i="1"/>
  <c r="H473" i="1"/>
  <c r="I473" i="1"/>
  <c r="J473" i="1"/>
  <c r="K473" i="1"/>
  <c r="L473" i="1"/>
  <c r="N473" i="1"/>
  <c r="O473" i="1"/>
  <c r="F473" i="1"/>
  <c r="G470" i="1"/>
  <c r="H470" i="1"/>
  <c r="I470" i="1"/>
  <c r="J470" i="1"/>
  <c r="K470" i="1"/>
  <c r="L470" i="1"/>
  <c r="N470" i="1"/>
  <c r="O470" i="1"/>
  <c r="F470" i="1"/>
  <c r="G461" i="1"/>
  <c r="H461" i="1"/>
  <c r="I461" i="1"/>
  <c r="J461" i="1"/>
  <c r="K461" i="1"/>
  <c r="L461" i="1"/>
  <c r="N461" i="1"/>
  <c r="O461" i="1"/>
  <c r="F461" i="1"/>
  <c r="G456" i="1"/>
  <c r="H456" i="1"/>
  <c r="I456" i="1"/>
  <c r="J456" i="1"/>
  <c r="K456" i="1"/>
  <c r="L456" i="1"/>
  <c r="N456" i="1"/>
  <c r="O456" i="1"/>
  <c r="F456" i="1"/>
  <c r="G452" i="1"/>
  <c r="H452" i="1"/>
  <c r="I452" i="1"/>
  <c r="J452" i="1"/>
  <c r="K452" i="1"/>
  <c r="L452" i="1"/>
  <c r="N452" i="1"/>
  <c r="O452" i="1"/>
  <c r="F452" i="1"/>
  <c r="F438" i="1"/>
  <c r="G446" i="1"/>
  <c r="H446" i="1"/>
  <c r="I446" i="1"/>
  <c r="J446" i="1"/>
  <c r="K446" i="1"/>
  <c r="L446" i="1"/>
  <c r="N446" i="1"/>
  <c r="F446" i="1"/>
  <c r="G162" i="1"/>
  <c r="G421" i="1"/>
  <c r="H421" i="1"/>
  <c r="I421" i="1"/>
  <c r="J421" i="1"/>
  <c r="K421" i="1"/>
  <c r="L421" i="1"/>
  <c r="M421" i="1"/>
  <c r="N421" i="1"/>
  <c r="O421" i="1"/>
  <c r="F421" i="1"/>
  <c r="F385" i="1"/>
  <c r="G417" i="1"/>
  <c r="G418" i="1" s="1"/>
  <c r="H417" i="1"/>
  <c r="H418" i="1" s="1"/>
  <c r="I417" i="1"/>
  <c r="I418" i="1" s="1"/>
  <c r="J417" i="1"/>
  <c r="J418" i="1" s="1"/>
  <c r="K417" i="1"/>
  <c r="K418" i="1" s="1"/>
  <c r="L417" i="1"/>
  <c r="L418" i="1" s="1"/>
  <c r="M417" i="1"/>
  <c r="M418" i="1" s="1"/>
  <c r="N417" i="1"/>
  <c r="N418" i="1" s="1"/>
  <c r="O417" i="1"/>
  <c r="O418" i="1" s="1"/>
  <c r="F417" i="1"/>
  <c r="F418" i="1" s="1"/>
  <c r="G413" i="1"/>
  <c r="H413" i="1"/>
  <c r="I413" i="1"/>
  <c r="J413" i="1"/>
  <c r="K413" i="1"/>
  <c r="L413" i="1"/>
  <c r="N413" i="1"/>
  <c r="O413" i="1"/>
  <c r="F413" i="1"/>
  <c r="G402" i="1"/>
  <c r="H402" i="1"/>
  <c r="I402" i="1"/>
  <c r="J402" i="1"/>
  <c r="K402" i="1"/>
  <c r="L402" i="1"/>
  <c r="N402" i="1"/>
  <c r="O402" i="1"/>
  <c r="F402" i="1"/>
  <c r="G393" i="1"/>
  <c r="H393" i="1"/>
  <c r="I393" i="1"/>
  <c r="J393" i="1"/>
  <c r="K393" i="1"/>
  <c r="L393" i="1"/>
  <c r="N393" i="1"/>
  <c r="O393" i="1"/>
  <c r="F393" i="1"/>
  <c r="G389" i="1"/>
  <c r="H389" i="1"/>
  <c r="I389" i="1"/>
  <c r="J389" i="1"/>
  <c r="K389" i="1"/>
  <c r="L389" i="1"/>
  <c r="N389" i="1"/>
  <c r="O389" i="1"/>
  <c r="F389" i="1"/>
  <c r="G385" i="1"/>
  <c r="H385" i="1"/>
  <c r="I385" i="1"/>
  <c r="J385" i="1"/>
  <c r="K385" i="1"/>
  <c r="L385" i="1"/>
  <c r="N385" i="1"/>
  <c r="O385" i="1"/>
  <c r="G379" i="1"/>
  <c r="H379" i="1"/>
  <c r="I379" i="1"/>
  <c r="J379" i="1"/>
  <c r="K379" i="1"/>
  <c r="L379" i="1"/>
  <c r="N379" i="1"/>
  <c r="O379" i="1"/>
  <c r="F379" i="1"/>
  <c r="G375" i="1"/>
  <c r="H375" i="1"/>
  <c r="I375" i="1"/>
  <c r="J375" i="1"/>
  <c r="K375" i="1"/>
  <c r="L375" i="1"/>
  <c r="F375" i="1"/>
  <c r="G196" i="1"/>
  <c r="H196" i="1"/>
  <c r="I196" i="1"/>
  <c r="J196" i="1"/>
  <c r="K196" i="1"/>
  <c r="L196" i="1"/>
  <c r="N196" i="1"/>
  <c r="O196" i="1"/>
  <c r="F196" i="1"/>
  <c r="G192" i="1"/>
  <c r="H192" i="1"/>
  <c r="I192" i="1"/>
  <c r="J192" i="1"/>
  <c r="K192" i="1"/>
  <c r="L192" i="1"/>
  <c r="F192" i="1"/>
  <c r="N192" i="1"/>
  <c r="O192" i="1"/>
  <c r="H162" i="1"/>
  <c r="I162" i="1"/>
  <c r="J162" i="1"/>
  <c r="K162" i="1"/>
  <c r="F162" i="1"/>
  <c r="G113" i="1"/>
  <c r="H113" i="1"/>
  <c r="I113" i="1"/>
  <c r="J113" i="1"/>
  <c r="K113" i="1"/>
  <c r="L113" i="1"/>
  <c r="L112" i="1" s="1"/>
  <c r="N113" i="1"/>
  <c r="O113" i="1"/>
  <c r="G108" i="1"/>
  <c r="H108" i="1"/>
  <c r="I108" i="1"/>
  <c r="J108" i="1"/>
  <c r="K108" i="1"/>
  <c r="L108" i="1"/>
  <c r="N108" i="1"/>
  <c r="O108" i="1"/>
  <c r="G93" i="1"/>
  <c r="H93" i="1"/>
  <c r="I93" i="1"/>
  <c r="J93" i="1"/>
  <c r="K93" i="1"/>
  <c r="L93" i="1"/>
  <c r="M93" i="1"/>
  <c r="N93" i="1"/>
  <c r="O93" i="1"/>
  <c r="G85" i="1"/>
  <c r="H85" i="1"/>
  <c r="I85" i="1"/>
  <c r="J85" i="1"/>
  <c r="K85" i="1"/>
  <c r="L85" i="1"/>
  <c r="N85" i="1"/>
  <c r="O85" i="1"/>
  <c r="G78" i="1"/>
  <c r="H78" i="1"/>
  <c r="I78" i="1"/>
  <c r="J78" i="1"/>
  <c r="K78" i="1"/>
  <c r="L78" i="1"/>
  <c r="N78" i="1"/>
  <c r="O78" i="1"/>
  <c r="F108" i="1"/>
  <c r="F93" i="1"/>
  <c r="F85" i="1"/>
  <c r="F78" i="1"/>
  <c r="F113" i="1"/>
  <c r="M162" i="1" l="1"/>
  <c r="M504" i="1"/>
  <c r="H938" i="1"/>
  <c r="M248" i="1"/>
  <c r="H937" i="1"/>
  <c r="O937" i="1" s="1"/>
  <c r="H935" i="1"/>
  <c r="O935" i="1" s="1"/>
  <c r="M327" i="1"/>
  <c r="I940" i="1"/>
  <c r="O940" i="1" s="1"/>
  <c r="I938" i="1"/>
  <c r="L77" i="1"/>
  <c r="L76" i="1" s="1"/>
  <c r="L75" i="1" s="1"/>
  <c r="N510" i="1"/>
  <c r="N719" i="1"/>
  <c r="N724" i="1" s="1"/>
  <c r="N537" i="1"/>
  <c r="N543" i="1" s="1"/>
  <c r="N625" i="1"/>
  <c r="L719" i="1"/>
  <c r="O798" i="1"/>
  <c r="N798" i="1"/>
  <c r="N642" i="1"/>
  <c r="O719" i="1"/>
  <c r="M121" i="1"/>
  <c r="L352" i="1"/>
  <c r="M360" i="1"/>
  <c r="M359" i="1" s="1"/>
  <c r="O510" i="1"/>
  <c r="M310" i="1"/>
  <c r="M259" i="1"/>
  <c r="L798" i="1"/>
  <c r="M542" i="1"/>
  <c r="M836" i="1"/>
  <c r="M385" i="1"/>
  <c r="J322" i="1"/>
  <c r="M389" i="1"/>
  <c r="M393" i="1"/>
  <c r="M718" i="1"/>
  <c r="G225" i="1"/>
  <c r="L225" i="1"/>
  <c r="M352" i="1"/>
  <c r="M452" i="1"/>
  <c r="K225" i="1"/>
  <c r="M239" i="1"/>
  <c r="M461" i="1"/>
  <c r="M537" i="1"/>
  <c r="M375" i="1"/>
  <c r="M380" i="1" s="1"/>
  <c r="M669" i="1"/>
  <c r="J225" i="1"/>
  <c r="L322" i="1"/>
  <c r="K719" i="1"/>
  <c r="M413" i="1"/>
  <c r="N545" i="1"/>
  <c r="M548" i="1"/>
  <c r="M235" i="1"/>
  <c r="M556" i="1"/>
  <c r="M704" i="1"/>
  <c r="O225" i="1"/>
  <c r="N225" i="1"/>
  <c r="M302" i="1"/>
  <c r="K625" i="1"/>
  <c r="G625" i="1"/>
  <c r="M295" i="1"/>
  <c r="M494" i="1"/>
  <c r="M438" i="1"/>
  <c r="M446" i="1"/>
  <c r="M470" i="1"/>
  <c r="M268" i="1"/>
  <c r="M684" i="1"/>
  <c r="F225" i="1"/>
  <c r="H225" i="1"/>
  <c r="K322" i="1"/>
  <c r="I225" i="1"/>
  <c r="O625" i="1"/>
  <c r="I625" i="1"/>
  <c r="J625" i="1"/>
  <c r="L625" i="1"/>
  <c r="H625" i="1"/>
  <c r="K205" i="1"/>
  <c r="L205" i="1"/>
  <c r="H205" i="1"/>
  <c r="J205" i="1"/>
  <c r="G205" i="1"/>
  <c r="M517" i="1"/>
  <c r="M362" i="1"/>
  <c r="L933" i="1" s="1"/>
  <c r="L932" i="1" s="1"/>
  <c r="F205" i="1"/>
  <c r="M320" i="1"/>
  <c r="J830" i="1"/>
  <c r="M311" i="1"/>
  <c r="M213" i="1"/>
  <c r="M222" i="1"/>
  <c r="M343" i="1"/>
  <c r="M297" i="1"/>
  <c r="M227" i="1"/>
  <c r="M316" i="1"/>
  <c r="M473" i="1"/>
  <c r="M292" i="1"/>
  <c r="M290" i="1" s="1"/>
  <c r="M210" i="1"/>
  <c r="H829" i="1"/>
  <c r="H830" i="1" s="1"/>
  <c r="H341" i="1"/>
  <c r="H340" i="1" s="1"/>
  <c r="H322" i="1" s="1"/>
  <c r="O829" i="1"/>
  <c r="O830" i="1" s="1"/>
  <c r="O341" i="1"/>
  <c r="O340" i="1" s="1"/>
  <c r="O322" i="1" s="1"/>
  <c r="M313" i="1"/>
  <c r="M348" i="1"/>
  <c r="M312" i="1"/>
  <c r="M309" i="1"/>
  <c r="G829" i="1"/>
  <c r="G830" i="1" s="1"/>
  <c r="G341" i="1"/>
  <c r="G340" i="1" s="1"/>
  <c r="G322" i="1" s="1"/>
  <c r="F829" i="1"/>
  <c r="F830" i="1" s="1"/>
  <c r="F341" i="1"/>
  <c r="F340" i="1" s="1"/>
  <c r="F322" i="1" s="1"/>
  <c r="M339" i="1"/>
  <c r="I829" i="1"/>
  <c r="I830" i="1" s="1"/>
  <c r="I341" i="1"/>
  <c r="I340" i="1" s="1"/>
  <c r="I322" i="1" s="1"/>
  <c r="I204" i="1" s="1"/>
  <c r="I203" i="1" s="1"/>
  <c r="N829" i="1"/>
  <c r="N830" i="1" s="1"/>
  <c r="N341" i="1"/>
  <c r="N340" i="1" s="1"/>
  <c r="N322" i="1" s="1"/>
  <c r="M221" i="1"/>
  <c r="M251" i="1"/>
  <c r="M228" i="1"/>
  <c r="M215" i="1"/>
  <c r="M246" i="1"/>
  <c r="M208" i="1"/>
  <c r="M238" i="1"/>
  <c r="M252" i="1"/>
  <c r="M209" i="1"/>
  <c r="M223" i="1"/>
  <c r="O208" i="1"/>
  <c r="N208" i="1"/>
  <c r="M688" i="1"/>
  <c r="M230" i="1"/>
  <c r="K830" i="1"/>
  <c r="M253" i="1"/>
  <c r="O209" i="1"/>
  <c r="N209" i="1"/>
  <c r="O210" i="1"/>
  <c r="N210" i="1"/>
  <c r="M250" i="1"/>
  <c r="M207" i="1"/>
  <c r="M214" i="1"/>
  <c r="M240" i="1"/>
  <c r="L829" i="1"/>
  <c r="L830" i="1" s="1"/>
  <c r="M819" i="1"/>
  <c r="G719" i="1"/>
  <c r="M552" i="1"/>
  <c r="M747" i="1"/>
  <c r="M634" i="1"/>
  <c r="M638" i="1"/>
  <c r="M641" i="1"/>
  <c r="M674" i="1"/>
  <c r="M680" i="1"/>
  <c r="M736" i="1"/>
  <c r="N547" i="1"/>
  <c r="M612" i="1"/>
  <c r="M741" i="1"/>
  <c r="M590" i="1"/>
  <c r="M608" i="1"/>
  <c r="M584" i="1"/>
  <c r="M575" i="1"/>
  <c r="M113" i="1"/>
  <c r="M108" i="1"/>
  <c r="M77" i="1" s="1"/>
  <c r="M196" i="1"/>
  <c r="M192" i="1"/>
  <c r="G447" i="1"/>
  <c r="F798" i="1"/>
  <c r="H798" i="1"/>
  <c r="F719" i="1"/>
  <c r="I742" i="1"/>
  <c r="K798" i="1"/>
  <c r="G798" i="1"/>
  <c r="M456" i="1"/>
  <c r="M523" i="1"/>
  <c r="M933" i="1" s="1"/>
  <c r="L543" i="1"/>
  <c r="O642" i="1"/>
  <c r="K642" i="1"/>
  <c r="G642" i="1"/>
  <c r="I675" i="1"/>
  <c r="F742" i="1"/>
  <c r="L742" i="1"/>
  <c r="H742" i="1"/>
  <c r="J798" i="1"/>
  <c r="M514" i="1"/>
  <c r="K933" i="1" s="1"/>
  <c r="K932" i="1" s="1"/>
  <c r="J642" i="1"/>
  <c r="F675" i="1"/>
  <c r="L675" i="1"/>
  <c r="H675" i="1"/>
  <c r="M798" i="1"/>
  <c r="I798" i="1"/>
  <c r="J543" i="1"/>
  <c r="I642" i="1"/>
  <c r="O675" i="1"/>
  <c r="K675" i="1"/>
  <c r="G675" i="1"/>
  <c r="I719" i="1"/>
  <c r="H719" i="1"/>
  <c r="O742" i="1"/>
  <c r="K742" i="1"/>
  <c r="G742" i="1"/>
  <c r="F642" i="1"/>
  <c r="L642" i="1"/>
  <c r="H642" i="1"/>
  <c r="J675" i="1"/>
  <c r="N742" i="1"/>
  <c r="J742" i="1"/>
  <c r="F625" i="1"/>
  <c r="J719" i="1"/>
  <c r="M402" i="1"/>
  <c r="H447" i="1"/>
  <c r="F543" i="1"/>
  <c r="I543" i="1"/>
  <c r="H543" i="1"/>
  <c r="K543" i="1"/>
  <c r="G543" i="1"/>
  <c r="O447" i="1"/>
  <c r="K447" i="1"/>
  <c r="K510" i="1"/>
  <c r="L510" i="1"/>
  <c r="F510" i="1"/>
  <c r="H510" i="1"/>
  <c r="G510" i="1"/>
  <c r="F380" i="1"/>
  <c r="L380" i="1"/>
  <c r="I414" i="1"/>
  <c r="J510" i="1"/>
  <c r="I495" i="1"/>
  <c r="I447" i="1"/>
  <c r="N495" i="1"/>
  <c r="J495" i="1"/>
  <c r="I510" i="1"/>
  <c r="N447" i="1"/>
  <c r="J447" i="1"/>
  <c r="F447" i="1"/>
  <c r="O495" i="1"/>
  <c r="K495" i="1"/>
  <c r="G495" i="1"/>
  <c r="F495" i="1"/>
  <c r="L495" i="1"/>
  <c r="H495" i="1"/>
  <c r="I380" i="1"/>
  <c r="N414" i="1"/>
  <c r="J414" i="1"/>
  <c r="L447" i="1"/>
  <c r="H380" i="1"/>
  <c r="O380" i="1"/>
  <c r="K380" i="1"/>
  <c r="G380" i="1"/>
  <c r="F414" i="1"/>
  <c r="L414" i="1"/>
  <c r="H414" i="1"/>
  <c r="N380" i="1"/>
  <c r="J380" i="1"/>
  <c r="O414" i="1"/>
  <c r="K414" i="1"/>
  <c r="G414" i="1"/>
  <c r="G423" i="1" s="1"/>
  <c r="I112" i="1"/>
  <c r="F112" i="1"/>
  <c r="O112" i="1"/>
  <c r="H112" i="1"/>
  <c r="I77" i="1"/>
  <c r="F77" i="1"/>
  <c r="N112" i="1"/>
  <c r="K112" i="1"/>
  <c r="G112" i="1"/>
  <c r="J112" i="1"/>
  <c r="O77" i="1"/>
  <c r="O76" i="1" s="1"/>
  <c r="H77" i="1"/>
  <c r="N77" i="1"/>
  <c r="K77" i="1"/>
  <c r="G77" i="1"/>
  <c r="J77" i="1"/>
  <c r="M326" i="1" l="1"/>
  <c r="O938" i="1"/>
  <c r="M510" i="1"/>
  <c r="I939" i="1"/>
  <c r="O939" i="1" s="1"/>
  <c r="I932" i="1"/>
  <c r="M932" i="1"/>
  <c r="H932" i="1"/>
  <c r="N844" i="1"/>
  <c r="O724" i="1"/>
  <c r="O844" i="1"/>
  <c r="N524" i="1"/>
  <c r="M543" i="1"/>
  <c r="N76" i="1"/>
  <c r="N75" i="1" s="1"/>
  <c r="N221" i="1"/>
  <c r="N548" i="1"/>
  <c r="N646" i="1" s="1"/>
  <c r="M414" i="1"/>
  <c r="M423" i="1" s="1"/>
  <c r="M229" i="1"/>
  <c r="J844" i="1"/>
  <c r="L204" i="1"/>
  <c r="L203" i="1" s="1"/>
  <c r="K204" i="1"/>
  <c r="K203" i="1" s="1"/>
  <c r="G204" i="1"/>
  <c r="G203" i="1" s="1"/>
  <c r="M212" i="1"/>
  <c r="L844" i="1"/>
  <c r="M495" i="1"/>
  <c r="M206" i="1"/>
  <c r="H204" i="1"/>
  <c r="H203" i="1" s="1"/>
  <c r="J204" i="1"/>
  <c r="J203" i="1" s="1"/>
  <c r="M625" i="1"/>
  <c r="M226" i="1"/>
  <c r="M294" i="1"/>
  <c r="M249" i="1"/>
  <c r="M220" i="1"/>
  <c r="G933" i="1" s="1"/>
  <c r="G932" i="1" s="1"/>
  <c r="M719" i="1"/>
  <c r="F204" i="1"/>
  <c r="F203" i="1" s="1"/>
  <c r="F844" i="1"/>
  <c r="M829" i="1"/>
  <c r="M830" i="1" s="1"/>
  <c r="M341" i="1"/>
  <c r="M340" i="1" s="1"/>
  <c r="M322" i="1" s="1"/>
  <c r="G844" i="1"/>
  <c r="N206" i="1"/>
  <c r="N205" i="1" s="1"/>
  <c r="K844" i="1"/>
  <c r="I844" i="1"/>
  <c r="N223" i="1"/>
  <c r="N220" i="1" s="1"/>
  <c r="O543" i="1"/>
  <c r="O646" i="1" s="1"/>
  <c r="O206" i="1"/>
  <c r="O205" i="1" s="1"/>
  <c r="O204" i="1" s="1"/>
  <c r="O203" i="1" s="1"/>
  <c r="M237" i="1"/>
  <c r="H844" i="1"/>
  <c r="M742" i="1"/>
  <c r="M675" i="1"/>
  <c r="M642" i="1"/>
  <c r="H724" i="1"/>
  <c r="M447" i="1"/>
  <c r="J76" i="1"/>
  <c r="J75" i="1" s="1"/>
  <c r="M112" i="1"/>
  <c r="M76" i="1" s="1"/>
  <c r="M75" i="1" s="1"/>
  <c r="F52" i="1" s="1"/>
  <c r="H524" i="1"/>
  <c r="I646" i="1"/>
  <c r="I724" i="1"/>
  <c r="H646" i="1"/>
  <c r="K724" i="1"/>
  <c r="G724" i="1"/>
  <c r="F724" i="1"/>
  <c r="J646" i="1"/>
  <c r="O423" i="1"/>
  <c r="N423" i="1"/>
  <c r="L646" i="1"/>
  <c r="L724" i="1"/>
  <c r="F423" i="1"/>
  <c r="K646" i="1"/>
  <c r="G524" i="1"/>
  <c r="L423" i="1"/>
  <c r="G646" i="1"/>
  <c r="F646" i="1"/>
  <c r="J724" i="1"/>
  <c r="I524" i="1"/>
  <c r="O524" i="1"/>
  <c r="F524" i="1"/>
  <c r="L524" i="1"/>
  <c r="J524" i="1"/>
  <c r="K524" i="1"/>
  <c r="J423" i="1"/>
  <c r="I423" i="1"/>
  <c r="H423" i="1"/>
  <c r="K423" i="1"/>
  <c r="G76" i="1"/>
  <c r="G75" i="1" s="1"/>
  <c r="K76" i="1"/>
  <c r="K75" i="1" s="1"/>
  <c r="F76" i="1"/>
  <c r="F75" i="1" s="1"/>
  <c r="H76" i="1"/>
  <c r="H75" i="1" s="1"/>
  <c r="I76" i="1"/>
  <c r="I75" i="1" s="1"/>
  <c r="O75" i="1"/>
  <c r="M646" i="1" l="1"/>
  <c r="M724" i="1"/>
  <c r="M524" i="1"/>
  <c r="H847" i="1"/>
  <c r="G847" i="1"/>
  <c r="M205" i="1"/>
  <c r="F933" i="1" s="1"/>
  <c r="F847" i="1"/>
  <c r="M225" i="1"/>
  <c r="N204" i="1"/>
  <c r="N203" i="1" s="1"/>
  <c r="L847" i="1"/>
  <c r="J847" i="1"/>
  <c r="O847" i="1"/>
  <c r="K847" i="1"/>
  <c r="I847" i="1"/>
  <c r="N847" i="1"/>
  <c r="M844" i="1"/>
  <c r="F932" i="1" l="1"/>
  <c r="O933" i="1"/>
  <c r="O932" i="1" s="1"/>
  <c r="M847" i="1"/>
  <c r="M204" i="1"/>
  <c r="M203" i="1" s="1"/>
  <c r="F53" i="1" s="1"/>
</calcChain>
</file>

<file path=xl/sharedStrings.xml><?xml version="1.0" encoding="utf-8"?>
<sst xmlns="http://schemas.openxmlformats.org/spreadsheetml/2006/main" count="1715" uniqueCount="647">
  <si>
    <t>Opći dio budžeta</t>
  </si>
  <si>
    <t>PRIHODI I PRIMICI</t>
  </si>
  <si>
    <t>Ekon.</t>
  </si>
  <si>
    <t>kod</t>
  </si>
  <si>
    <t>Opis</t>
  </si>
  <si>
    <t>Plan za naredne</t>
  </si>
  <si>
    <t>2 godine</t>
  </si>
  <si>
    <t>Plan za</t>
  </si>
  <si>
    <t>prihodi</t>
  </si>
  <si>
    <t>Namjenski</t>
  </si>
  <si>
    <t>Grantovi i</t>
  </si>
  <si>
    <t>donacije</t>
  </si>
  <si>
    <t>Kreditna</t>
  </si>
  <si>
    <t>sredstva</t>
  </si>
  <si>
    <t xml:space="preserve">Sredstva </t>
  </si>
  <si>
    <t>budžeta</t>
  </si>
  <si>
    <t>Ostvarenje</t>
  </si>
  <si>
    <t>30.09.2024.</t>
  </si>
  <si>
    <t>za</t>
  </si>
  <si>
    <t xml:space="preserve">Ostvarenje </t>
  </si>
  <si>
    <t>za 01.01.-</t>
  </si>
  <si>
    <t>2. Porez na imovinu</t>
  </si>
  <si>
    <t>Porez na imovinu od fizičkih lica</t>
  </si>
  <si>
    <t>Porez na imovinu od pravnih lica</t>
  </si>
  <si>
    <t>Porez na imovinu za motorna vozila</t>
  </si>
  <si>
    <t>3. Porez na dododak</t>
  </si>
  <si>
    <t>Porez na dobit</t>
  </si>
  <si>
    <t>4. Porez na prodaju dobara i usluga</t>
  </si>
  <si>
    <t>Prihodi od indirektnih poreza - Direkcija cesta</t>
  </si>
  <si>
    <t>Prihodi od indirektnih poreza općinama od 25%</t>
  </si>
  <si>
    <t xml:space="preserve">Prihodi od indirektnih poreza - PDV </t>
  </si>
  <si>
    <t>Porez na dobit od poljoprivrednih djelatnosti</t>
  </si>
  <si>
    <t>Prihodi od iznajmljivanja imovine - stanovi</t>
  </si>
  <si>
    <t>1. Ostali prihodi od imovine</t>
  </si>
  <si>
    <t>2. Naknade, takse i prihodi od pružanja usluga</t>
  </si>
  <si>
    <t>Općinske administrativne takse</t>
  </si>
  <si>
    <t>Općinske komunalne takse</t>
  </si>
  <si>
    <t>Prihodi od zakupa lovišta u vlasništvu općine</t>
  </si>
  <si>
    <t xml:space="preserve">Naknada po osnovu tehničkog pregleda građevina </t>
  </si>
  <si>
    <t>FEDERACIJA BOSNE I HERCEGOVINE</t>
  </si>
  <si>
    <t>BOSANSKO - PODRINJSKI KANTON GORAŽDE</t>
  </si>
  <si>
    <t>O P Ć I N A   P A L E</t>
  </si>
  <si>
    <t>OPĆINSKI NAČELNIK</t>
  </si>
  <si>
    <t>BUDŽET OPĆINE PALE ZA 2025. godinu</t>
  </si>
  <si>
    <t>SA OKVIRNIM PLANOM BUDŽETA ZA 2026. i 2027. godinu</t>
  </si>
  <si>
    <t xml:space="preserve">OBRAĐIVAČ:  </t>
  </si>
  <si>
    <t>PREDLAGAČ:</t>
  </si>
  <si>
    <t>RAZMATRA:</t>
  </si>
  <si>
    <t>Služba za privredu, budžet, finansije, ......</t>
  </si>
  <si>
    <t>Općinski načelnik Općine Pale</t>
  </si>
  <si>
    <t>Općinsko vijeće Općine Pale</t>
  </si>
  <si>
    <t>__________________________</t>
  </si>
  <si>
    <t>OPĆINSKO VIJEĆE</t>
  </si>
  <si>
    <t xml:space="preserve">Zakona o budžetima Federacije BiH ("Službene novine Federacije BiH", broj: 102/13, 9/14-ispr., 13/14, 8/15, 91/15, 102/15, 104/16, 5/18, 11/19, 99/19 i 25a/2022) </t>
  </si>
  <si>
    <t>Na osnovu člana 13. Zakona o principima lokalne samouprave u Federaciji Bosne i Hercegovine ("Službene novine Federacije  BiH", broj: 49/06 i 51/09), člana 7., 25., 26. i 28.</t>
  </si>
  <si>
    <t>i člana 24. Statuta Općine Pale ("Službene novine Bosansko-podrinjskog kantona Goražde", broj: 19/07, 11/08 i 6/13), Općinsko vijeće na prijedlog Općinskog  Načelnika</t>
  </si>
  <si>
    <t>Član 1.</t>
  </si>
  <si>
    <t>(Opći dio)</t>
  </si>
  <si>
    <t>A/PRIHODI I PRIMICI          ....................</t>
  </si>
  <si>
    <t>B/RASHODI I IZDACI          ....................</t>
  </si>
  <si>
    <t>Član 2.</t>
  </si>
  <si>
    <t>(Račun  prihoda, primitaka i Račun rashoda i izdataka)</t>
  </si>
  <si>
    <t>Prihodi i  primici, rashodi i izdaci raspoređuju se po grupama i namjenama utvrđuje se u Računu prihoda, primitaka i Računa rashoda, izdataka kako slijedi:</t>
  </si>
  <si>
    <t>od nesamostalne djelatnosti</t>
  </si>
  <si>
    <t>djelatnosti (zaostale uplate poreza)</t>
  </si>
  <si>
    <t>(zaostale uplate poreza)</t>
  </si>
  <si>
    <t>Porez na dobit od privrednih i profesionalnih</t>
  </si>
  <si>
    <t>1. Porezi na dobit</t>
  </si>
  <si>
    <t>Porez na nasljeđe i darove</t>
  </si>
  <si>
    <t>Porez na promet nepokretnosti - fizičkih lica</t>
  </si>
  <si>
    <t>Porez na promet nepokretnosti -pravnih lica</t>
  </si>
  <si>
    <t>Prihodi od poreza na dohodak fizičkih lica</t>
  </si>
  <si>
    <t xml:space="preserve">Prohodi od poreza na dohodak fizičkih lica </t>
  </si>
  <si>
    <t>na dobitke od nagradnih igara i igara na sreću</t>
  </si>
  <si>
    <t xml:space="preserve">Prihodi od poreza na dohodak od drugih </t>
  </si>
  <si>
    <t>samostalnih djelatnosti (iz čl. 12. stav 4. )</t>
  </si>
  <si>
    <t xml:space="preserve">konačnom obračunu </t>
  </si>
  <si>
    <t>Prihodi od poreza na dohodak po</t>
  </si>
  <si>
    <t xml:space="preserve">Prihodi od poreza na dohodak  fizičkih lica </t>
  </si>
  <si>
    <t>od  samostalne djelatnosti</t>
  </si>
  <si>
    <t>I PRIHODI OD POREZA (1+2+3+4)</t>
  </si>
  <si>
    <t>II NEPOREZNI PRIHODI (1+2)</t>
  </si>
  <si>
    <t>Prihodi od davanja prava na eksploataciju</t>
  </si>
  <si>
    <t>prirodnih resursa-koncesija</t>
  </si>
  <si>
    <t>Prihodi od iznajmljivanja ostale imovine - poslovni prostori</t>
  </si>
  <si>
    <t>Općinske komunalne naknade za istaknutu firmu</t>
  </si>
  <si>
    <t>Ostale općinske komunalne naknade i takse</t>
  </si>
  <si>
    <t>Naknada za korištenje državnih šuma</t>
  </si>
  <si>
    <t>Naknada po osnovu prirodnih pogodnosti-Renta</t>
  </si>
  <si>
    <t>Naknada za upotrebu cesta za vozila pravnih lica</t>
  </si>
  <si>
    <t>Naknada za korištenje podataka premjera i katastra</t>
  </si>
  <si>
    <t>i katastra</t>
  </si>
  <si>
    <t xml:space="preserve">Naknada za vršenje usluga iz oblasti premjera </t>
  </si>
  <si>
    <t>Naknda za upotrebu cesta za vozila građana</t>
  </si>
  <si>
    <t>Posebna naknada za zaštitu od prirodnih</t>
  </si>
  <si>
    <t xml:space="preserve"> i drugih nesreća - neto plaća</t>
  </si>
  <si>
    <t xml:space="preserve"> i drugih nesreća - samostalna djelatnost</t>
  </si>
  <si>
    <t>Boravišna taksa</t>
  </si>
  <si>
    <t>Ostale neplanirane uplate</t>
  </si>
  <si>
    <t>Primljeni transferi od Federacije BiH</t>
  </si>
  <si>
    <t>Primljeni trans. od ostalih nivoa</t>
  </si>
  <si>
    <t>Primljeni grant od BPK za tekuće</t>
  </si>
  <si>
    <t>Primljeni grant od gradova</t>
  </si>
  <si>
    <t>Primljeni grant od Općina</t>
  </si>
  <si>
    <t>Primljeni namjenski transferi za kulturu</t>
  </si>
  <si>
    <t>Primljeni namjenski transferi od Caritasa</t>
  </si>
  <si>
    <t xml:space="preserve">Transfer od feder. zavoda za zapošljavanje </t>
  </si>
  <si>
    <t xml:space="preserve">Tekući grant od Federalnog ministarstva </t>
  </si>
  <si>
    <t>Primljeni grant od općine Novi grad Sarajevo -</t>
  </si>
  <si>
    <t>Primljene potpore budžetu od Federacije</t>
  </si>
  <si>
    <t>Primljeni transferi od Države</t>
  </si>
  <si>
    <t>Primljeni kapitalni transfeti od Kantona</t>
  </si>
  <si>
    <t>Primljeni transferi od Općina</t>
  </si>
  <si>
    <t>Prim. trans. za MZ od UNDP II faza</t>
  </si>
  <si>
    <t>Primljeni grant od Vlade Federacije BiH -</t>
  </si>
  <si>
    <t>izgradnja postojenja za prečiščavanje otpadnih voda</t>
  </si>
  <si>
    <t>Federalno ministarstvo prostornog uređenja -</t>
  </si>
  <si>
    <t>Akumulirana neutrošena sredstva od 0,5%</t>
  </si>
  <si>
    <t>poreza na nesreća</t>
  </si>
  <si>
    <t>III Prihodi po osnovu zaostalih obaveza</t>
  </si>
  <si>
    <t>IV Primljeni tekući transferi</t>
  </si>
  <si>
    <t>V Primljeni kapitalni transferi</t>
  </si>
  <si>
    <t>Ukupni prihodi (A+B+C)</t>
  </si>
  <si>
    <t>B. Kapitalni primici</t>
  </si>
  <si>
    <t>C. Neraspoređeni višak prihoda</t>
  </si>
  <si>
    <t>A. Ukupni prihodi (I+II+III+IV+V)</t>
  </si>
  <si>
    <t>Dorinosi za zdravstveno osiguranje</t>
  </si>
  <si>
    <t>Doprinosi za zapošljavanje</t>
  </si>
  <si>
    <t>Plaće i naknade plaća po umanjenju doprinosa</t>
  </si>
  <si>
    <t>Dorinosi za penzijsko i invalidsko osiguranje</t>
  </si>
  <si>
    <t>Naknade za prevoz s posla i na posao</t>
  </si>
  <si>
    <t>Naknada za topli obrok tokom rada</t>
  </si>
  <si>
    <t>Regres za godišnji odmor</t>
  </si>
  <si>
    <t>Otpremnine zbog odlaska u penziju</t>
  </si>
  <si>
    <t>Pomoć u slučaju smrti</t>
  </si>
  <si>
    <t>Pomoć u slučaju ostalih bolesti</t>
  </si>
  <si>
    <t>2. Doprinosi poslodavca</t>
  </si>
  <si>
    <t xml:space="preserve">Troškovi dnevnica u zemlji </t>
  </si>
  <si>
    <t>Ostale naknade putnih i drugih troškova</t>
  </si>
  <si>
    <t>za MZ-e (Javna rasvjeta)</t>
  </si>
  <si>
    <t>Ugalj</t>
  </si>
  <si>
    <t>Drvo</t>
  </si>
  <si>
    <t>Izdaci za internet</t>
  </si>
  <si>
    <t>Izdaci za telefon, telefax i telex</t>
  </si>
  <si>
    <t>Izdaci za mobilni telefon</t>
  </si>
  <si>
    <t>Izdaci za otpremu pošte</t>
  </si>
  <si>
    <t>Ostale usluge - moja TV</t>
  </si>
  <si>
    <t>Izdaci za usluge odvoza smeća</t>
  </si>
  <si>
    <t>Usluge deratizacije i dezinfekcije</t>
  </si>
  <si>
    <t>Izdaci za vodu - općina</t>
  </si>
  <si>
    <t>Izdaci za vodu - flaširana</t>
  </si>
  <si>
    <t>Izdaci za el. energiju (općina)</t>
  </si>
  <si>
    <t xml:space="preserve">Izdaci za održavanje čistoće - javna </t>
  </si>
  <si>
    <t>Izdaci za obrasce i papir</t>
  </si>
  <si>
    <t>Izdaci za kompjuterski materijal (ketriđi i toneri)</t>
  </si>
  <si>
    <t>Sitan inventar</t>
  </si>
  <si>
    <t>Kancelarijski materijal</t>
  </si>
  <si>
    <t>Auto gume</t>
  </si>
  <si>
    <t>Materijal za čišćenje</t>
  </si>
  <si>
    <t>Matične knjige i ostali obrasci</t>
  </si>
  <si>
    <t>Benzin</t>
  </si>
  <si>
    <t>Dizel</t>
  </si>
  <si>
    <t>Motorno ulje</t>
  </si>
  <si>
    <t>Prevoz robe</t>
  </si>
  <si>
    <t>Registracija motornih vozila</t>
  </si>
  <si>
    <t>Izdaci za tekuće održavanje</t>
  </si>
  <si>
    <t xml:space="preserve">Materijal za popravak  i održavanje zgrada </t>
  </si>
  <si>
    <t>Materijal za popravak i održavanje vozila</t>
  </si>
  <si>
    <t>Materijal za popravak i održavanje opreme</t>
  </si>
  <si>
    <t xml:space="preserve">Materijal za popravak i održavanje </t>
  </si>
  <si>
    <t xml:space="preserve">Materijal za popravak i održavanje cesta </t>
  </si>
  <si>
    <t xml:space="preserve">vodovoda i kanalizacije </t>
  </si>
  <si>
    <t>Materijal za održavanje ulične rasvjete</t>
  </si>
  <si>
    <t>Održavanje zgrada za socijalno stanovanje</t>
  </si>
  <si>
    <t>Usluge serv. elektr. vod., vodov i kan. inst.</t>
  </si>
  <si>
    <t>Usluge popravaka i održavanje vozila</t>
  </si>
  <si>
    <t>i mostova (zimsko i ljetno)</t>
  </si>
  <si>
    <t xml:space="preserve">Usluge za popravak i održavanje cesta </t>
  </si>
  <si>
    <t xml:space="preserve"> i kanalizacije</t>
  </si>
  <si>
    <t xml:space="preserve">Usluge za popravku i održavanje vodovoda </t>
  </si>
  <si>
    <t>Usluge za održavanje ulične rasvjete</t>
  </si>
  <si>
    <t>Usluge popravki i održavanja zgrada</t>
  </si>
  <si>
    <t>Održavanje dječijeg igrališta</t>
  </si>
  <si>
    <t>Održavanje spomen obilježja</t>
  </si>
  <si>
    <t xml:space="preserve">Izdaci osiguranja i bankarske usluge  </t>
  </si>
  <si>
    <t>Osiguranje vozila</t>
  </si>
  <si>
    <t>Osiguranje zaposlenih</t>
  </si>
  <si>
    <t>Bankarske usluge</t>
  </si>
  <si>
    <t>Ugovorene i druge posebne usluge</t>
  </si>
  <si>
    <t>Usluge štampanja</t>
  </si>
  <si>
    <t>Usluge raprezentacija</t>
  </si>
  <si>
    <t>Zatezna kamata</t>
  </si>
  <si>
    <t>Izdaci za zatezne kamate, troškovi spora</t>
  </si>
  <si>
    <t>Izdaci za rad komisija (OIK)</t>
  </si>
  <si>
    <t>Izdaci za naknade općinskim vijećnicima</t>
  </si>
  <si>
    <t>Usluge objave tendera i oglasa</t>
  </si>
  <si>
    <t>Usluge za edukaciju i seminari</t>
  </si>
  <si>
    <t>Izdaci za hardverske i softverske usluge</t>
  </si>
  <si>
    <t xml:space="preserve">Izdaci za volonterski rad po osnovu ugovora </t>
  </si>
  <si>
    <t>Ostali izdaci za druge samostalne djelatnosti</t>
  </si>
  <si>
    <t>Posebna naknada 0,5% -na plate i ugovore</t>
  </si>
  <si>
    <t>Doprinosi za zdravstvo osiguranje</t>
  </si>
  <si>
    <t>Dopinosi  za PIO</t>
  </si>
  <si>
    <t>Porez na dohodak</t>
  </si>
  <si>
    <t>Otpis nenaplativih potraživanja</t>
  </si>
  <si>
    <t>Usluge održavanja protupožarnih aparata</t>
  </si>
  <si>
    <t xml:space="preserve">Usluge mjerenja ispusnih gasova </t>
  </si>
  <si>
    <t>Članarina Savezu općina i gradova</t>
  </si>
  <si>
    <t>Obiljež. značajnih datuma-kupovina cvijeća</t>
  </si>
  <si>
    <t xml:space="preserve"> Izdaci za usluge prevoza i goriva</t>
  </si>
  <si>
    <t>Putni troškovi</t>
  </si>
  <si>
    <t xml:space="preserve"> Izdaci za energiju</t>
  </si>
  <si>
    <t>Izdaci za komunalne usluge</t>
  </si>
  <si>
    <t>Nabavka matrijala  i sitnog inventara</t>
  </si>
  <si>
    <t>4.Tekući transferi</t>
  </si>
  <si>
    <t>Transfer za kulturu</t>
  </si>
  <si>
    <t xml:space="preserve">Tekući transferi drugim nivoima </t>
  </si>
  <si>
    <t>Transfer za izbore</t>
  </si>
  <si>
    <t>Tekući transferi pojedincima</t>
  </si>
  <si>
    <t>Transferi pojedincima</t>
  </si>
  <si>
    <t>Isplata stipendija</t>
  </si>
  <si>
    <t>i organizovanje  mature učenicima O.Š. Prača</t>
  </si>
  <si>
    <t>Ostali tekući transferi pojedincima</t>
  </si>
  <si>
    <t>Transferi pojedincima za posebne namjene</t>
  </si>
  <si>
    <t>Poklon paketići za djecu</t>
  </si>
  <si>
    <t>Ostali transferi pojedincima - EU</t>
  </si>
  <si>
    <t>Tekući transferi neprofitnim organizacijama</t>
  </si>
  <si>
    <t>Ostali tekući grantovi</t>
  </si>
  <si>
    <t>Subvencije javnim preduzećima</t>
  </si>
  <si>
    <t>KIC Prača</t>
  </si>
  <si>
    <t>Pračansko ljeto 2024</t>
  </si>
  <si>
    <t>Ostale subvencije</t>
  </si>
  <si>
    <t xml:space="preserve">Ostale subvencije </t>
  </si>
  <si>
    <t>Drugi tekući rashodi</t>
  </si>
  <si>
    <t>Naknada za povrat više ili pogr. upl. sredstava</t>
  </si>
  <si>
    <t>Izdaci za sudska izvršenja (ZIP)</t>
  </si>
  <si>
    <t>Izdaci za suds. i vans. nagodbe</t>
  </si>
  <si>
    <t>Ostali infrast. objekti po MZ</t>
  </si>
  <si>
    <t>Ostali kapitalni transferi</t>
  </si>
  <si>
    <t>Ostali transferi</t>
  </si>
  <si>
    <t xml:space="preserve">Izdaci </t>
  </si>
  <si>
    <t>Otplate duga kredita</t>
  </si>
  <si>
    <t>Član 3</t>
  </si>
  <si>
    <t>Kapitalni transferi</t>
  </si>
  <si>
    <t>Rashodi i izdaci u Budžetu Općine Pale Prača raspoređuju se po potrošačkim jedinicama kako slijedi:</t>
  </si>
  <si>
    <t>01 Služba Općinskog vijeća</t>
  </si>
  <si>
    <t>Funkcio</t>
  </si>
  <si>
    <t>nalni</t>
  </si>
  <si>
    <t>0111</t>
  </si>
  <si>
    <t>Bruto plaće i naknade plaća</t>
  </si>
  <si>
    <t>Plaće i naknade plaće po umanjenju doprinosa</t>
  </si>
  <si>
    <t>Naknade troškova zaposlenih</t>
  </si>
  <si>
    <t>Plaće i naknade troškova zaposlenih</t>
  </si>
  <si>
    <t>Doprinosi poslodavca</t>
  </si>
  <si>
    <t>Izdaci za telefon (OIK)</t>
  </si>
  <si>
    <t>Izdaci za telefon</t>
  </si>
  <si>
    <t>prenesena sredstva iz 2024. godine</t>
  </si>
  <si>
    <t xml:space="preserve">izgradnja novog spomen obilježja Prača </t>
  </si>
  <si>
    <t>razvoja, poduzetništva i obrta -  poduzetničkih</t>
  </si>
  <si>
    <t>energetska efikasnost zgrada Policije -  prenesena sredstva iz 2024. godine</t>
  </si>
  <si>
    <t xml:space="preserve"> turbe Semiz Ali-Paše III faza - prenesena sredstva iz 2024. godine</t>
  </si>
  <si>
    <t>zona -  prenesena sredstva iz 2024. godine</t>
  </si>
  <si>
    <t>sanacija željezničke stanice u Prači - prenesena sredstva iz 2024. godine</t>
  </si>
  <si>
    <t xml:space="preserve"> terenskog vozila - prenesena sredstva iz 2024. godine</t>
  </si>
  <si>
    <t>Primljeni grant od općine Centar nabavka</t>
  </si>
  <si>
    <t>Usluge reprezentacije</t>
  </si>
  <si>
    <t>0820</t>
  </si>
  <si>
    <t>0113</t>
  </si>
  <si>
    <t>Izdaci za rad Općinske izborne komisije (OIK)</t>
  </si>
  <si>
    <t>0112</t>
  </si>
  <si>
    <t>Posebna nak. na doh.za zaštitu od prir. i dr. nesr.</t>
  </si>
  <si>
    <t>Ugovorene usluge</t>
  </si>
  <si>
    <t>Izdaci za materijal i usluge</t>
  </si>
  <si>
    <t>614124</t>
  </si>
  <si>
    <t>Transfer za opće i lokalne izbore</t>
  </si>
  <si>
    <t>Tekući transferi</t>
  </si>
  <si>
    <t>Protokolarne aktivnosti</t>
  </si>
  <si>
    <t>Porez na dohodak od samostalne djelatnosti</t>
  </si>
  <si>
    <t>Ostale nespomenute usluge i dadžbine</t>
  </si>
  <si>
    <t xml:space="preserve">Izdaci za naknade općinskim vijećnicima </t>
  </si>
  <si>
    <t xml:space="preserve">Doprinos za zdravstveno osig. od samostalne djel. </t>
  </si>
  <si>
    <t>Doprinos za PIO od  samostalne djelatnosti</t>
  </si>
  <si>
    <t>Obilj. Dana Općine i ostali. jub. -  buketi cvijeća</t>
  </si>
  <si>
    <t>0160</t>
  </si>
  <si>
    <t>Nabavka opreme</t>
  </si>
  <si>
    <t>Kapitalni izdaci</t>
  </si>
  <si>
    <t>Ukupno:</t>
  </si>
  <si>
    <t>Uposlenih: 1</t>
  </si>
  <si>
    <t>02 Kabinet Općinskog načelnika</t>
  </si>
  <si>
    <t>Objava oglasa, službeni list, dnevna štampa</t>
  </si>
  <si>
    <t>Objava oglasa, Službeni list, dnevna štampa</t>
  </si>
  <si>
    <t>Posebna naknada 0,5% -samostalna djelatnost</t>
  </si>
  <si>
    <t>Posebna naknada 0,5% -na plate uposlenih</t>
  </si>
  <si>
    <t>Naknada na priključenje na priključnu snagu</t>
  </si>
  <si>
    <t>Savez općina i gradova</t>
  </si>
  <si>
    <t>Obiljež. značajnih datuma-buketi cvijeća</t>
  </si>
  <si>
    <t>092/094</t>
  </si>
  <si>
    <t>0912</t>
  </si>
  <si>
    <t>Učenik generacije i ponos O.Š "Prača"</t>
  </si>
  <si>
    <t>Nabavka udžbenika i školskog pribora</t>
  </si>
  <si>
    <t>Izdaci za kamate</t>
  </si>
  <si>
    <t>Tekuća rezerva</t>
  </si>
  <si>
    <t>Terkuća rezerva</t>
  </si>
  <si>
    <t>Izdaci</t>
  </si>
  <si>
    <t>Otplate domaćim finansijskim institucijama</t>
  </si>
  <si>
    <t>03 Općinska služba za privredu, budžet, finansije, boračko- invalidsku i socijalnu zaštitu, opću upravu i matičnu evidenciju</t>
  </si>
  <si>
    <t>0133</t>
  </si>
  <si>
    <t>Izdaci za telefon za MZ-e</t>
  </si>
  <si>
    <t>Izdaci za mobilni telefon - matični ured</t>
  </si>
  <si>
    <t>Izdaci za mobilni telefon - poljoprivreda</t>
  </si>
  <si>
    <t>Izdaci za mobilni telefon - vozač</t>
  </si>
  <si>
    <t>Izdaci za održavanje čistoće - javna higijena</t>
  </si>
  <si>
    <t>higijena (korpe, klupe, cvijeće)</t>
  </si>
  <si>
    <t>(gorivo za kosačicu, trimer, motorna pila)</t>
  </si>
  <si>
    <t>0560</t>
  </si>
  <si>
    <t>0760</t>
  </si>
  <si>
    <t>u vlasništvu općine</t>
  </si>
  <si>
    <t>Usluge popravki i održavanja opreme</t>
  </si>
  <si>
    <t>0170</t>
  </si>
  <si>
    <t xml:space="preserve">Kamate na pozajmice od domaćih </t>
  </si>
  <si>
    <t>finansijskih institucija</t>
  </si>
  <si>
    <t>Posebna naknada 0,5% na ugovore</t>
  </si>
  <si>
    <t>Usluge održavanja signala za uzbunjivanje</t>
  </si>
  <si>
    <t>Manifestacija "Pračansko ljeto"</t>
  </si>
  <si>
    <t>Novčane pomoći</t>
  </si>
  <si>
    <t>Ostali grantovi - naknade porodiljama</t>
  </si>
  <si>
    <t>0421</t>
  </si>
  <si>
    <t>Grantovi pojedincima</t>
  </si>
  <si>
    <t>0831</t>
  </si>
  <si>
    <t>Poticaj poljoprivredne proizvodnje</t>
  </si>
  <si>
    <t>Tekući grantovi</t>
  </si>
  <si>
    <t>Uposlenih: 3</t>
  </si>
  <si>
    <t>04 Služba za geodetske, imovinsko - pravne poslove, katastar nekretnina, prostorno uređenje i komunalnu djelatnost</t>
  </si>
  <si>
    <t>Izdaci za energiju</t>
  </si>
  <si>
    <t xml:space="preserve">Izdaci za mobitel </t>
  </si>
  <si>
    <t>Izdaci za stručna glasila i literaturu</t>
  </si>
  <si>
    <t>Izdaci za rad komisije za tehnički prijem objekata</t>
  </si>
  <si>
    <t xml:space="preserve">Doprinos za zdravst. osig. od sam. djel. </t>
  </si>
  <si>
    <t>Doprinos za PIO od  samostalne djel.</t>
  </si>
  <si>
    <t>Porez na dohodak od samostalne djel.</t>
  </si>
  <si>
    <t>Izlag. podataka na javni uvid nekretnina KO Prača</t>
  </si>
  <si>
    <t>05 Služba za civilnu zaštitu, infrastrukturu, razvojno planiranje i upravljanje, okoliš, društvenu djetnost i mjesne zajednice</t>
  </si>
  <si>
    <t>0640</t>
  </si>
  <si>
    <t>Projekat smirivanja saobraćaja</t>
  </si>
  <si>
    <t>Izdaci za uniformu</t>
  </si>
  <si>
    <t>Izdaci za usluge prevoza i goriva</t>
  </si>
  <si>
    <t>Pranje, balansiranje i parking vozila</t>
  </si>
  <si>
    <t>0621</t>
  </si>
  <si>
    <t>0451</t>
  </si>
  <si>
    <t>0474</t>
  </si>
  <si>
    <t xml:space="preserve">Transfer za posebne namjene </t>
  </si>
  <si>
    <t>Religijske i druge zajedničke usluge</t>
  </si>
  <si>
    <t>Tekući transferi (grantovi)</t>
  </si>
  <si>
    <t>Dobrovoljno vatrosasno društvo "Prača"</t>
  </si>
  <si>
    <t>1090</t>
  </si>
  <si>
    <t>0161</t>
  </si>
  <si>
    <t xml:space="preserve">Usluge protivpožarne zaštite </t>
  </si>
  <si>
    <t>Ostali objekti po MZ</t>
  </si>
  <si>
    <t>Ostala ulaganja</t>
  </si>
  <si>
    <t>Izdaci za nabavku stalnih sredstava</t>
  </si>
  <si>
    <t>Ostale rekonstrukcije i poboljšanje</t>
  </si>
  <si>
    <t>Usluge korištenja signala baznih stanica</t>
  </si>
  <si>
    <t>Troškovi električne energije za MZ-e</t>
  </si>
  <si>
    <t>Troškovi električnu energije za uličnu rasvjeta</t>
  </si>
  <si>
    <t xml:space="preserve">Troškovi električne energije općine i ostale </t>
  </si>
  <si>
    <t>općinske objekte</t>
  </si>
  <si>
    <t xml:space="preserve">Pranje, vulkaniziranje i zamjena guma na </t>
  </si>
  <si>
    <t xml:space="preserve">motornim vozilima i usluge prkinga </t>
  </si>
  <si>
    <t>Saniranje posljedica uzrokovanih prirodnom</t>
  </si>
  <si>
    <t>i dr. nesrećom na području općine Pale</t>
  </si>
  <si>
    <t>0641</t>
  </si>
  <si>
    <t xml:space="preserve">    OPĆINSKI NAČELNIK</t>
  </si>
  <si>
    <t xml:space="preserve">     Almin Ćutuk, dipl. ing.</t>
  </si>
  <si>
    <t xml:space="preserve">Primici od prodaje zemljišta - </t>
  </si>
  <si>
    <t>Pokriće deficita</t>
  </si>
  <si>
    <t xml:space="preserve"> </t>
  </si>
  <si>
    <t>KAPITALNI BUDŽET</t>
  </si>
  <si>
    <t>1. Općinska služba za privredu, budžet, finansije, boračko-invalidsku i socijalnu zaštitu, opću upravu i matičnu evidenciju:</t>
  </si>
  <si>
    <t>R/B</t>
  </si>
  <si>
    <t>Naziv projekta</t>
  </si>
  <si>
    <t>Ekono. kod</t>
  </si>
  <si>
    <t>Fun.kod</t>
  </si>
  <si>
    <t>2025</t>
  </si>
  <si>
    <t>2026</t>
  </si>
  <si>
    <t>2027</t>
  </si>
  <si>
    <t>Izvor finansiranja</t>
  </si>
  <si>
    <t>1.</t>
  </si>
  <si>
    <t>Nabavka kombajna za potrebe lokalnog stanovništva</t>
  </si>
  <si>
    <t>Međunarodne organizacije i Vlada BPK Goražde</t>
  </si>
  <si>
    <t>2.</t>
  </si>
  <si>
    <t>Poboljšanje uslova rada organa javne uprave kroz nabavku nove IT i druge opreme</t>
  </si>
  <si>
    <t>Međunarodne organizacije,  Vlada BPK Goražde</t>
  </si>
  <si>
    <t xml:space="preserve">          UKUPNO:</t>
  </si>
  <si>
    <t>2. Općinska služba za geodetske, imovinsko - pravne poslove, katastar nekretnina, prostorno uređenje i komunalnu djelatnost:</t>
  </si>
  <si>
    <t>Nabavka drona za potrebe Službe</t>
  </si>
  <si>
    <t>Sredstva budžeta</t>
  </si>
  <si>
    <t>Saobračajni projekat smirivanje saobračaja na dijelu ulice Trg Kemala Keme Hrve u naselju Prača</t>
  </si>
  <si>
    <t>Ministarstvo privrede BPK Goražde</t>
  </si>
  <si>
    <t>3.</t>
  </si>
  <si>
    <t>Saobračajni projekat smirivanje saobračaja na dijelu ulice Himze Sablje u Prači</t>
  </si>
  <si>
    <t>4.</t>
  </si>
  <si>
    <t>Izlaganje nekretnina KO Prača Gornja</t>
  </si>
  <si>
    <t>Sredstva Budžeta;</t>
  </si>
  <si>
    <t>5.</t>
  </si>
  <si>
    <t>Izrada prostorno planske dokumentacije</t>
  </si>
  <si>
    <t>UKUPNO:</t>
  </si>
  <si>
    <t xml:space="preserve">   3. Općinska službu za civilnu zaštitu, infrastrukturu, razvojno planiranje i upravljanje, okoliš, društvene djelatnosti i mjesne zajednice</t>
  </si>
  <si>
    <t>Revizija i dopuna izrađene projektno planske dokumentacije i GIS informacionog sistema</t>
  </si>
  <si>
    <t>Kantonalna uprava CZ BPK Goražde</t>
  </si>
  <si>
    <t>Ažuriranje plana zaštite od požara i procjene ugroženosti zgrade Općine</t>
  </si>
  <si>
    <t xml:space="preserve">Nabavka nove vatrogasne opreme za CZ </t>
  </si>
  <si>
    <t>Općine / Gradovi iz Federacije BiH, KUCZ BPK Goražde</t>
  </si>
  <si>
    <t>Proširenje i rekonstrukcija ulične rasvjete u MZ Hrenovica i Prača</t>
  </si>
  <si>
    <t>Fond za zaštitu okoliša FBiH; Vlada BPK Goražde</t>
  </si>
  <si>
    <t>Sanacija i prevencija šteta od poplava na obaliutvrdi rijeke Prače u naseljima Prača i Hrenovica</t>
  </si>
  <si>
    <t>6.</t>
  </si>
  <si>
    <t xml:space="preserve">Projekat rehabilitacije lokalnog puta za naselje Lunje, L=  1,00 km </t>
  </si>
  <si>
    <t>Federalno ministarstvo raseljenih osoba i izbjeglica</t>
  </si>
  <si>
    <t>7.</t>
  </si>
  <si>
    <t>Modernizacija lokalnog puta kroz naselje Donji Kaljani,  L= 350 m</t>
  </si>
  <si>
    <t>8.</t>
  </si>
  <si>
    <t>9.</t>
  </si>
  <si>
    <t>Modernizacija putnog pravca Donje Lunje-Podnehaje, L= 230 m</t>
  </si>
  <si>
    <t>10.</t>
  </si>
  <si>
    <t>Rehabilitacija lokalnog puta za naselje Prutine L=  4,3 km ( Faza I)</t>
  </si>
  <si>
    <t>11.</t>
  </si>
  <si>
    <t>Sanacija lokalnih makadamskih i pristupnih puteva područja Općine</t>
  </si>
  <si>
    <t>12.</t>
  </si>
  <si>
    <t xml:space="preserve">Sanacija i prevencija šteta od poplava na  potocima koji se direktno ulijevaju u rijeku Prača </t>
  </si>
  <si>
    <t>Federalno ministarstvo prostornog uređenja</t>
  </si>
  <si>
    <t>13.</t>
  </si>
  <si>
    <t>Sanacioni radovi odvodnja oborinskih voda u ulicama: Trg Kemala Keme Hrvo,  Voznica, Kiseljak i zgrada socijalnog stanovanja CEB II</t>
  </si>
  <si>
    <t>14.</t>
  </si>
  <si>
    <t>Elaborat uređenja mahalskog potoka</t>
  </si>
  <si>
    <t>15.</t>
  </si>
  <si>
    <t>Uređenje mahalskog potoka</t>
  </si>
  <si>
    <t>16.</t>
  </si>
  <si>
    <t>Sanacija prostorija poslovne zgrade Općine ( restoranske prostorije)</t>
  </si>
  <si>
    <t>17.</t>
  </si>
  <si>
    <t>Sanacija prostorija poslovne zgrade Općine ( šalter sala i portirnica)</t>
  </si>
  <si>
    <t>18.</t>
  </si>
  <si>
    <t>Rekonstrukcija vodovodne mreže  u naselju Prača</t>
  </si>
  <si>
    <t>19.</t>
  </si>
  <si>
    <t>Izrada energetskog audita za JU Dom zdravlja Prača</t>
  </si>
  <si>
    <t>20.</t>
  </si>
  <si>
    <t>Provođenje mjera energetske efikasnosti u JU Dom zdravlja Prača ( sistem grijanja)</t>
  </si>
  <si>
    <t>21.</t>
  </si>
  <si>
    <t>Provođenje mjera energetske efikasnosti radi uštede toplotne energije u zgradi Policijske stanice Prača ( zamjena postojećih fasadnih otvora i ugradnja nove fasade)</t>
  </si>
  <si>
    <t>22.</t>
  </si>
  <si>
    <t>Izgradnja postrojenja za prečiščavanje otpadnih voda za naselje Prača</t>
  </si>
  <si>
    <t>Vlada Federacije BiH, Fond za zaštitu okoline FBiH</t>
  </si>
  <si>
    <t>23.</t>
  </si>
  <si>
    <t>Izgradnja primarne kanalizacione mreže u naselju Hrenovica- faza I</t>
  </si>
  <si>
    <t>24.</t>
  </si>
  <si>
    <t>Čišćenje obaleutvrde rijeke Prače u naselju Hrenovica</t>
  </si>
  <si>
    <t>25.</t>
  </si>
  <si>
    <t>Izvođenje građevisnkih  radova na tekućem održavanju kulturno-historijskog spomenika BiH u Prači, Turbe Semiz Ali- paše</t>
  </si>
  <si>
    <t>26.</t>
  </si>
  <si>
    <t xml:space="preserve">Nabavka terenskog vozila 4x4 za potrebe Civilne zaštite </t>
  </si>
  <si>
    <t>Općina Centar</t>
  </si>
  <si>
    <t>27.</t>
  </si>
  <si>
    <t>Izrada projekta istraživanja, popis i valorizacija nekropola s stećcima na prostoru općine Pale u FBiH – faza I</t>
  </si>
  <si>
    <t>28.</t>
  </si>
  <si>
    <t>Sanacija autobuskih stajališta</t>
  </si>
  <si>
    <t>29.</t>
  </si>
  <si>
    <t>Uređenje tribina na sportskom stadionu „ Selvedin Selko Žigo“ Prača</t>
  </si>
  <si>
    <t>Federalno ministsravo kulture i sporta BPK Goražde</t>
  </si>
  <si>
    <t>30.</t>
  </si>
  <si>
    <t>Nabavka nove opreme za Kulturno-informativnog centra Radio Prača</t>
  </si>
  <si>
    <t xml:space="preserve">Međunarodne organizacije </t>
  </si>
  <si>
    <t>31.</t>
  </si>
  <si>
    <t>Uređenje zelene površine industrijske zone Vinčica</t>
  </si>
  <si>
    <t>Federalno ministarstvo razvoja, poduzetništva i obrta</t>
  </si>
  <si>
    <t>32.</t>
  </si>
  <si>
    <t>Uređenje dječijeg parka u Hrenovici</t>
  </si>
  <si>
    <t>Ministarstvo za obrazovanje, mlade, nauku, kulturu i sport BPK Goražde</t>
  </si>
  <si>
    <t>33.</t>
  </si>
  <si>
    <t xml:space="preserve">Izgradnja ZIP LINE staze Pavlovac-Međugradi </t>
  </si>
  <si>
    <t>Federalno ministsratvo turizma</t>
  </si>
  <si>
    <t>34.</t>
  </si>
  <si>
    <t>Rekonstrukcija lokalne saobračajnice unutar Industrijske zone Vinčica</t>
  </si>
  <si>
    <t>Federalno ministsratvo razvoja, poduzetništva i obrta</t>
  </si>
  <si>
    <t>35.</t>
  </si>
  <si>
    <t xml:space="preserve">Izgradnja novog spomen obilježja Prača </t>
  </si>
  <si>
    <t>Vlada Federacije BiH, Ministarstvo za boračka pitanja KS</t>
  </si>
  <si>
    <t>36.</t>
  </si>
  <si>
    <t>Izrada glavnog projekta Rekonstrukcije stare željezničke stanice Prača</t>
  </si>
  <si>
    <t>Općina Novi Grad Sarajevo</t>
  </si>
  <si>
    <t>37.</t>
  </si>
  <si>
    <t>Sanacioni radovi na Rekonstrukciji stare željezničke stanice Prača</t>
  </si>
  <si>
    <t>38.</t>
  </si>
  <si>
    <t>Nabavke nove opreme za uspostavu dječije igraone u Prači</t>
  </si>
  <si>
    <t>39.</t>
  </si>
  <si>
    <t xml:space="preserve">Izrada projektno tehničke dokumentacije ostalih  infrastrukturnih projekata područja Općine Pale </t>
  </si>
  <si>
    <t>Vlada BPK Goražde</t>
  </si>
  <si>
    <t>40.</t>
  </si>
  <si>
    <t>Nadzor na izvođenjem građevinskih radova infrastrukturnih projekata</t>
  </si>
  <si>
    <t>41.</t>
  </si>
  <si>
    <t>Izgradnja visećg mosta preko rijeke Prače u naselju Podnehaje</t>
  </si>
  <si>
    <t>42.</t>
  </si>
  <si>
    <t>Uređenje šehidske hair vode Srednje</t>
  </si>
  <si>
    <t>Ministarstvo za boračka pitanja BPK Goražde</t>
  </si>
  <si>
    <t>43.</t>
  </si>
  <si>
    <t>Izgradnja kupališta u okviru SRC Gaz, Hrenovica</t>
  </si>
  <si>
    <t>Usluge objave oglasa-javne nabavke, tenderi</t>
  </si>
  <si>
    <t>Naknada za topli obrok</t>
  </si>
  <si>
    <t>Općina Olovo, N. Grad Sarajevo, Jajce,</t>
  </si>
  <si>
    <t xml:space="preserve">Travnik- sanacija od poplava, prenesena </t>
  </si>
  <si>
    <t>sredstva iz 2024. godine</t>
  </si>
  <si>
    <t>sanacija od poplava -  prenesena sredstva iz 2024. godine</t>
  </si>
  <si>
    <t>RASHODI I IZDACI</t>
  </si>
  <si>
    <t>610+820</t>
  </si>
  <si>
    <t>II Tekući rashodi (1+2+3+4+5)</t>
  </si>
  <si>
    <t>Uposlenih:  11</t>
  </si>
  <si>
    <t>Naknade za topli obrok</t>
  </si>
  <si>
    <t>Naknada za prevoz s posla i na posao</t>
  </si>
  <si>
    <t xml:space="preserve">Socio-ekonomska održivost i podrška </t>
  </si>
  <si>
    <t>Izdaci za HTZ opremu</t>
  </si>
  <si>
    <t>Sanacija lokalnih makadamskih i pristupnih puteva</t>
  </si>
  <si>
    <t>korita rijeke, potoka</t>
  </si>
  <si>
    <t xml:space="preserve">Održavanje spomen obilježja, čišćenje </t>
  </si>
  <si>
    <t>Usluge nadzora</t>
  </si>
  <si>
    <t>ostalih infrastrukturnih objekata područja Općine Pale</t>
  </si>
  <si>
    <t xml:space="preserve">Izrada projekatno tehničke dokumentacije </t>
  </si>
  <si>
    <t>Petriotska liga Općine Pale</t>
  </si>
  <si>
    <t>u svrhu obilježavanja ulica</t>
  </si>
  <si>
    <t xml:space="preserve">Izrada i postavljanje tabli i dr. oznaka </t>
  </si>
  <si>
    <t>UD boraca Armije BiH Općine Pale</t>
  </si>
  <si>
    <t>Fondacija istina za Goražde za BPK-a</t>
  </si>
  <si>
    <t>Samostalni sindikat Općine Pale</t>
  </si>
  <si>
    <t>0841</t>
  </si>
  <si>
    <t>Vjerske zajednice Crkva</t>
  </si>
  <si>
    <t>Udruženje mladih Općine Pale</t>
  </si>
  <si>
    <t>Socijalna zaštita</t>
  </si>
  <si>
    <t>Dom za stara i iznemogla lica Goražde</t>
  </si>
  <si>
    <t>Memorijalni centar Srebrenica</t>
  </si>
  <si>
    <t>Islamska zajednica</t>
  </si>
  <si>
    <t>Usluge sporta i rekreacije</t>
  </si>
  <si>
    <t>0811</t>
  </si>
  <si>
    <t>FK Jahorina Prača</t>
  </si>
  <si>
    <t>Crveni križ Prača</t>
  </si>
  <si>
    <t>Opće javne usluge</t>
  </si>
  <si>
    <t>Izrada i postavljanje tabli i dr. oznaka u svrhu obilježavanja ulica</t>
  </si>
  <si>
    <t>Uposlenih: 4</t>
  </si>
  <si>
    <t>Kapitalni transferi javnim preduzećima</t>
  </si>
  <si>
    <t xml:space="preserve">Odjeća i obuća za teren </t>
  </si>
  <si>
    <t>(korpe, klupe, cvijeće, gorivo za kosačicu, trimer, motornu pilu, i dr. )</t>
  </si>
  <si>
    <t>0821</t>
  </si>
  <si>
    <t>Naknada troškova zaposlenih</t>
  </si>
  <si>
    <t>1. Plaće i naknade troškova zaposlenih</t>
  </si>
  <si>
    <t>3. Izdaci za materijal, sitan inventar i usluge</t>
  </si>
  <si>
    <t>Nastavak radova na modernizaciji lokalnog puta za naselje Gornji Brdarići, L= 300 m</t>
  </si>
  <si>
    <t>FUNKCIONALNO -EKONOMSKA KLASIFIKACIJA</t>
  </si>
  <si>
    <t>Funk</t>
  </si>
  <si>
    <t xml:space="preserve">Plaće i </t>
  </si>
  <si>
    <t>Dorpinos</t>
  </si>
  <si>
    <t xml:space="preserve">Tekući </t>
  </si>
  <si>
    <t>Nabavka</t>
  </si>
  <si>
    <t>Deficit</t>
  </si>
  <si>
    <t>cionalni</t>
  </si>
  <si>
    <t>naknade</t>
  </si>
  <si>
    <t>poslodavca</t>
  </si>
  <si>
    <t>grantovi</t>
  </si>
  <si>
    <t>kamate</t>
  </si>
  <si>
    <t xml:space="preserve">stalnih </t>
  </si>
  <si>
    <t>i usluge</t>
  </si>
  <si>
    <t>sredstava</t>
  </si>
  <si>
    <t>Član 4.</t>
  </si>
  <si>
    <t>Član 5.</t>
  </si>
  <si>
    <t>Feder. ministarstvo prostornog uređenja; Vlada BPK;</t>
  </si>
  <si>
    <t>0443</t>
  </si>
  <si>
    <t>0520</t>
  </si>
  <si>
    <t>0620</t>
  </si>
  <si>
    <t>0630</t>
  </si>
  <si>
    <t>0561</t>
  </si>
  <si>
    <t>0840</t>
  </si>
  <si>
    <t>0861</t>
  </si>
  <si>
    <t>Federalno ministsratvo raseljenih osoba i izbjeglica</t>
  </si>
  <si>
    <t>Vlada Federacije; Federalno ministarstvo turizma;</t>
  </si>
  <si>
    <t xml:space="preserve">Minist. za obraz., mlade, nauku, kulturu i sport BPK </t>
  </si>
  <si>
    <t xml:space="preserve">Feder. minist. kulture i sporta, Minist.  kulturu i sport BPK </t>
  </si>
  <si>
    <t xml:space="preserve">Ministar. privrede i  Minist. izbjeglih i raseljenih lica BPK </t>
  </si>
  <si>
    <t xml:space="preserve">Feder. minist. prost. i Minist za urban.  prost. uređenja BPK </t>
  </si>
  <si>
    <t xml:space="preserve">Minist.za urbanizam, prost. uređenje i zaštitu okoline BPK </t>
  </si>
  <si>
    <t xml:space="preserve">Feder. ministarstvo prostornog uređenja, Vlada BPK </t>
  </si>
  <si>
    <t xml:space="preserve">Minist. za prostorno uređ. BPK i Vlada BPK </t>
  </si>
  <si>
    <t>Feder. minist. prostornog uređenja, KUCZ BPK Goražde</t>
  </si>
  <si>
    <t>Fond za zaštitu okoliša FBiH; Minist. privrede BPk Goražde</t>
  </si>
  <si>
    <t>Ministar. za urbanizam, prost. Uređenje BPK</t>
  </si>
  <si>
    <t>Nabavka građeniva</t>
  </si>
  <si>
    <t>Nabavk stalnih sredstava u obliku prava</t>
  </si>
  <si>
    <t>5. Kapitalni transferi</t>
  </si>
  <si>
    <t>6. Izdaci za kamate</t>
  </si>
  <si>
    <t>III  Izdaci</t>
  </si>
  <si>
    <t>IV Tekuća budžetska rezerva</t>
  </si>
  <si>
    <t>V Pokriće deficita</t>
  </si>
  <si>
    <t>Kamate na domaće pozajmljivanje</t>
  </si>
  <si>
    <t>Ukupni rashodi i izdaci (II+III+IV+V)</t>
  </si>
  <si>
    <t xml:space="preserve">                         (Način izvršavanja i tekuće rezerve)</t>
  </si>
  <si>
    <t>2) U tekuću rezervu Budžeta izdvaja se 2.000,00 KM budžetskih prihoda isključujući vlastite prihode, namjenske prihode i primitke.</t>
  </si>
  <si>
    <t>(Stupanje na snagu)</t>
  </si>
  <si>
    <t>Ovaj dokument stupa na snagu danom usvajanja a naknado će se objaviti u Službenim novinama Bosansko - podrinjskog kantona Goražde,</t>
  </si>
  <si>
    <t xml:space="preserve">PREDSJEDAVAJUĆI </t>
  </si>
  <si>
    <t>________________________</t>
  </si>
  <si>
    <t>1) Način izvršavanja Budžeta Općine Pale Prača za 2025. godinu, upravljanje i raspolaganje prihodima, primicima te rashodima i izdacima Budžeta,</t>
  </si>
  <si>
    <t xml:space="preserve"> te prava i obaveze korisnika budžetskih sredstava utvrđeni su Odlukom o izvršenju budžeta Općine Pale Prača za 2025. godinu koju donosi Općinsko vijeće.</t>
  </si>
  <si>
    <t>a važi za fiskalnu 2025. godinu.</t>
  </si>
  <si>
    <t>KM</t>
  </si>
  <si>
    <t>(Posebni dio budžeta)</t>
  </si>
  <si>
    <t>Ukupni izdaci:</t>
  </si>
  <si>
    <t>Rezerva</t>
  </si>
  <si>
    <t>Izdaci za</t>
  </si>
  <si>
    <t>Kapitalni</t>
  </si>
  <si>
    <t>01</t>
  </si>
  <si>
    <t>Ekonomski poslovi</t>
  </si>
  <si>
    <t>1</t>
  </si>
  <si>
    <t>Ukupno</t>
  </si>
  <si>
    <t>Zaštita životne sredine</t>
  </si>
  <si>
    <t>04</t>
  </si>
  <si>
    <t>05</t>
  </si>
  <si>
    <t>06</t>
  </si>
  <si>
    <t>Stambeni i zajednički poslovi</t>
  </si>
  <si>
    <t>07</t>
  </si>
  <si>
    <t>08</t>
  </si>
  <si>
    <t>09</t>
  </si>
  <si>
    <t>10</t>
  </si>
  <si>
    <t>Zdravstvena zaštita</t>
  </si>
  <si>
    <t>Rekreacija, kultura i religija</t>
  </si>
  <si>
    <t>Obrazovanje</t>
  </si>
  <si>
    <t>Ukupni rashodi (zbir funkcija)</t>
  </si>
  <si>
    <t xml:space="preserve"> materijal</t>
  </si>
  <si>
    <t>614000</t>
  </si>
  <si>
    <t>821300</t>
  </si>
  <si>
    <t>BOSNA I HERCEGOVINA</t>
  </si>
  <si>
    <t>Primljeni kapitalni transferi od međunarodnih organizacija</t>
  </si>
  <si>
    <t>Broj: 01-11-25-1/25</t>
  </si>
  <si>
    <t>Datum: 12.02.2025. godina</t>
  </si>
  <si>
    <t xml:space="preserve">Vlada BPK-a - sanacija od poplava,  </t>
  </si>
  <si>
    <t>Broj: 02-11-45/25</t>
  </si>
  <si>
    <t>Datum: 19.02.2025. godina</t>
  </si>
  <si>
    <t xml:space="preserve">na IV redovnoj  sjednici održanoj dana 19.02.2025. godine, usvojilo je </t>
  </si>
  <si>
    <t>Mr.sc. Senad Mutapčić, dipl. ing. maš.</t>
  </si>
  <si>
    <r>
      <t>Dostavljeno</t>
    </r>
    <r>
      <rPr>
        <sz val="11"/>
        <color theme="1"/>
        <rFont val="Times New Roman"/>
        <family val="1"/>
      </rPr>
      <t>:</t>
    </r>
  </si>
  <si>
    <r>
      <t>1.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Times New Roman"/>
        <family val="1"/>
      </rPr>
      <t>Službene novine BPK-a Goražde,</t>
    </r>
  </si>
  <si>
    <r>
      <t>2.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Times New Roman"/>
        <family val="1"/>
      </rPr>
      <t>Općinski načelnik,</t>
    </r>
  </si>
  <si>
    <r>
      <t>3.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Times New Roman"/>
        <family val="1"/>
      </rPr>
      <t>Općinska služba za privredu, budžet, finansije, boračko- invalidsku i socijalnu zaštitu, opću upravu i matičnu evidenciju,</t>
    </r>
  </si>
  <si>
    <r>
      <t>4.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Times New Roman"/>
        <family val="1"/>
      </rPr>
      <t>U a/a.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</si>
</sst>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b/>
      <sz val="9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6.8"/>
      <color theme="1"/>
      <name val="Calibri"/>
      <family val="2"/>
      <charset val="238"/>
      <scheme val="minor"/>
    </font>
    <font>
      <sz val="6.8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6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6"/>
      <color theme="1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  <font>
      <b/>
      <i/>
      <sz val="8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i/>
      <sz val="8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Calibri"/>
      <family val="2"/>
      <charset val="238"/>
    </font>
    <font>
      <sz val="11"/>
      <color theme="1"/>
      <name val="Times New Roman"/>
      <family val="1"/>
    </font>
    <font>
      <sz val="7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487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10" xfId="0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4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13" xfId="0" applyFont="1" applyBorder="1" applyAlignment="1">
      <alignment horizontal="left"/>
    </xf>
    <xf numFmtId="0" fontId="3" fillId="0" borderId="10" xfId="0" applyFont="1" applyBorder="1" applyAlignment="1">
      <alignment horizontal="left"/>
    </xf>
    <xf numFmtId="0" fontId="2" fillId="0" borderId="14" xfId="0" applyFont="1" applyBorder="1" applyAlignment="1">
      <alignment horizontal="center"/>
    </xf>
    <xf numFmtId="0" fontId="2" fillId="0" borderId="13" xfId="0" applyFont="1" applyBorder="1" applyAlignment="1">
      <alignment horizontal="right"/>
    </xf>
    <xf numFmtId="3" fontId="2" fillId="0" borderId="13" xfId="0" applyNumberFormat="1" applyFont="1" applyBorder="1" applyAlignment="1">
      <alignment horizontal="right"/>
    </xf>
    <xf numFmtId="3" fontId="2" fillId="0" borderId="14" xfId="0" applyNumberFormat="1" applyFont="1" applyBorder="1" applyAlignment="1">
      <alignment horizontal="right"/>
    </xf>
    <xf numFmtId="0" fontId="2" fillId="0" borderId="14" xfId="0" applyFont="1" applyBorder="1" applyAlignment="1">
      <alignment horizontal="right"/>
    </xf>
    <xf numFmtId="3" fontId="2" fillId="0" borderId="0" xfId="0" applyNumberFormat="1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3" fontId="2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3" fontId="2" fillId="0" borderId="11" xfId="0" applyNumberFormat="1" applyFont="1" applyBorder="1" applyAlignment="1">
      <alignment horizontal="right"/>
    </xf>
    <xf numFmtId="0" fontId="2" fillId="0" borderId="11" xfId="0" applyFont="1" applyBorder="1" applyAlignment="1">
      <alignment horizontal="right"/>
    </xf>
    <xf numFmtId="0" fontId="3" fillId="0" borderId="0" xfId="0" applyFont="1" applyAlignment="1">
      <alignment horizontal="left"/>
    </xf>
    <xf numFmtId="0" fontId="3" fillId="0" borderId="11" xfId="0" applyFont="1" applyBorder="1" applyAlignment="1">
      <alignment horizontal="left"/>
    </xf>
    <xf numFmtId="0" fontId="0" fillId="0" borderId="0" xfId="0" applyAlignment="1">
      <alignment horizontal="left"/>
    </xf>
    <xf numFmtId="49" fontId="2" fillId="0" borderId="0" xfId="0" applyNumberFormat="1" applyFont="1" applyAlignment="1">
      <alignment horizontal="left"/>
    </xf>
    <xf numFmtId="0" fontId="5" fillId="0" borderId="0" xfId="0" applyFont="1" applyAlignment="1">
      <alignment horizontal="left"/>
    </xf>
    <xf numFmtId="49" fontId="5" fillId="0" borderId="0" xfId="0" applyNumberFormat="1" applyFont="1" applyAlignment="1">
      <alignment horizontal="left"/>
    </xf>
    <xf numFmtId="49" fontId="3" fillId="0" borderId="0" xfId="0" applyNumberFormat="1" applyFont="1" applyAlignment="1">
      <alignment horizontal="left"/>
    </xf>
    <xf numFmtId="0" fontId="2" fillId="0" borderId="8" xfId="0" applyFont="1" applyBorder="1" applyAlignment="1">
      <alignment horizontal="left"/>
    </xf>
    <xf numFmtId="3" fontId="2" fillId="0" borderId="0" xfId="0" applyNumberFormat="1" applyFont="1" applyBorder="1" applyAlignment="1">
      <alignment horizontal="center"/>
    </xf>
    <xf numFmtId="3" fontId="2" fillId="0" borderId="14" xfId="0" applyNumberFormat="1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3" fontId="8" fillId="2" borderId="11" xfId="0" applyNumberFormat="1" applyFont="1" applyFill="1" applyBorder="1" applyAlignment="1"/>
    <xf numFmtId="0" fontId="5" fillId="0" borderId="14" xfId="0" applyFont="1" applyBorder="1" applyAlignment="1">
      <alignment horizontal="left"/>
    </xf>
    <xf numFmtId="49" fontId="5" fillId="0" borderId="11" xfId="0" applyNumberFormat="1" applyFont="1" applyBorder="1" applyAlignment="1">
      <alignment horizontal="left"/>
    </xf>
    <xf numFmtId="0" fontId="5" fillId="0" borderId="11" xfId="0" applyFont="1" applyBorder="1" applyAlignment="1">
      <alignment horizontal="left"/>
    </xf>
    <xf numFmtId="0" fontId="4" fillId="0" borderId="13" xfId="0" applyFont="1" applyBorder="1" applyAlignment="1">
      <alignment horizontal="left"/>
    </xf>
    <xf numFmtId="49" fontId="4" fillId="0" borderId="11" xfId="0" applyNumberFormat="1" applyFont="1" applyBorder="1" applyAlignment="1">
      <alignment horizontal="left"/>
    </xf>
    <xf numFmtId="0" fontId="4" fillId="2" borderId="11" xfId="0" applyFont="1" applyFill="1" applyBorder="1" applyAlignment="1"/>
    <xf numFmtId="3" fontId="5" fillId="2" borderId="11" xfId="0" applyNumberFormat="1" applyFont="1" applyFill="1" applyBorder="1" applyAlignment="1"/>
    <xf numFmtId="49" fontId="4" fillId="0" borderId="0" xfId="0" applyNumberFormat="1" applyFont="1" applyAlignment="1">
      <alignment horizontal="left"/>
    </xf>
    <xf numFmtId="3" fontId="2" fillId="0" borderId="0" xfId="0" applyNumberFormat="1" applyFont="1" applyFill="1" applyBorder="1" applyAlignment="1">
      <alignment horizontal="right"/>
    </xf>
    <xf numFmtId="3" fontId="2" fillId="0" borderId="13" xfId="0" applyNumberFormat="1" applyFont="1" applyBorder="1" applyAlignment="1">
      <alignment horizontal="center"/>
    </xf>
    <xf numFmtId="0" fontId="4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center" vertical="center"/>
    </xf>
    <xf numFmtId="49" fontId="16" fillId="0" borderId="0" xfId="0" applyNumberFormat="1" applyFont="1" applyAlignment="1">
      <alignment horizontal="left"/>
    </xf>
    <xf numFmtId="0" fontId="15" fillId="0" borderId="0" xfId="0" applyFont="1" applyAlignment="1">
      <alignment horizontal="center"/>
    </xf>
    <xf numFmtId="0" fontId="16" fillId="0" borderId="15" xfId="0" applyFont="1" applyBorder="1" applyAlignment="1">
      <alignment horizontal="center"/>
    </xf>
    <xf numFmtId="0" fontId="19" fillId="0" borderId="11" xfId="0" applyFont="1" applyBorder="1" applyAlignment="1">
      <alignment horizontal="center"/>
    </xf>
    <xf numFmtId="0" fontId="20" fillId="0" borderId="11" xfId="0" applyFont="1" applyBorder="1" applyAlignment="1">
      <alignment horizontal="center"/>
    </xf>
    <xf numFmtId="0" fontId="20" fillId="0" borderId="12" xfId="0" applyFont="1" applyBorder="1" applyAlignment="1">
      <alignment horizontal="center"/>
    </xf>
    <xf numFmtId="0" fontId="16" fillId="0" borderId="15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/>
    </xf>
    <xf numFmtId="0" fontId="21" fillId="0" borderId="13" xfId="0" applyFont="1" applyBorder="1" applyAlignment="1">
      <alignment horizontal="center"/>
    </xf>
    <xf numFmtId="0" fontId="16" fillId="0" borderId="13" xfId="0" applyFont="1" applyBorder="1" applyAlignment="1">
      <alignment horizontal="center"/>
    </xf>
    <xf numFmtId="0" fontId="16" fillId="0" borderId="5" xfId="0" applyFont="1" applyBorder="1" applyAlignment="1">
      <alignment horizontal="center"/>
    </xf>
    <xf numFmtId="0" fontId="17" fillId="0" borderId="15" xfId="0" applyFont="1" applyBorder="1" applyAlignment="1">
      <alignment horizontal="left"/>
    </xf>
    <xf numFmtId="0" fontId="16" fillId="2" borderId="8" xfId="0" applyFont="1" applyFill="1" applyBorder="1" applyAlignment="1">
      <alignment horizontal="left"/>
    </xf>
    <xf numFmtId="0" fontId="16" fillId="2" borderId="14" xfId="0" applyFont="1" applyFill="1" applyBorder="1" applyAlignment="1">
      <alignment horizontal="left"/>
    </xf>
    <xf numFmtId="0" fontId="16" fillId="2" borderId="9" xfId="0" applyFont="1" applyFill="1" applyBorder="1" applyAlignment="1">
      <alignment horizontal="left"/>
    </xf>
    <xf numFmtId="0" fontId="18" fillId="0" borderId="13" xfId="0" applyFont="1" applyBorder="1" applyAlignment="1">
      <alignment horizontal="center"/>
    </xf>
    <xf numFmtId="0" fontId="18" fillId="0" borderId="5" xfId="0" applyFont="1" applyBorder="1" applyAlignment="1">
      <alignment horizontal="center"/>
    </xf>
    <xf numFmtId="0" fontId="18" fillId="0" borderId="11" xfId="0" applyFont="1" applyBorder="1" applyAlignment="1">
      <alignment horizontal="center"/>
    </xf>
    <xf numFmtId="0" fontId="18" fillId="0" borderId="12" xfId="0" applyFont="1" applyBorder="1" applyAlignment="1">
      <alignment horizontal="center"/>
    </xf>
    <xf numFmtId="0" fontId="22" fillId="2" borderId="13" xfId="0" applyFont="1" applyFill="1" applyBorder="1" applyAlignment="1">
      <alignment horizontal="center"/>
    </xf>
    <xf numFmtId="0" fontId="22" fillId="2" borderId="5" xfId="0" applyFont="1" applyFill="1" applyBorder="1" applyAlignment="1">
      <alignment horizontal="center"/>
    </xf>
    <xf numFmtId="0" fontId="22" fillId="2" borderId="11" xfId="0" applyFont="1" applyFill="1" applyBorder="1" applyAlignment="1">
      <alignment horizontal="center"/>
    </xf>
    <xf numFmtId="0" fontId="22" fillId="2" borderId="12" xfId="0" applyFont="1" applyFill="1" applyBorder="1" applyAlignment="1">
      <alignment horizontal="center"/>
    </xf>
    <xf numFmtId="0" fontId="21" fillId="2" borderId="11" xfId="0" applyFont="1" applyFill="1" applyBorder="1" applyAlignment="1">
      <alignment vertical="center"/>
    </xf>
    <xf numFmtId="0" fontId="8" fillId="0" borderId="15" xfId="0" applyFont="1" applyBorder="1" applyAlignment="1">
      <alignment horizontal="center" vertical="center"/>
    </xf>
    <xf numFmtId="0" fontId="0" fillId="0" borderId="0" xfId="0" applyAlignment="1"/>
    <xf numFmtId="0" fontId="1" fillId="0" borderId="0" xfId="0" applyFont="1" applyAlignment="1"/>
    <xf numFmtId="0" fontId="2" fillId="0" borderId="1" xfId="0" applyFont="1" applyBorder="1" applyAlignment="1"/>
    <xf numFmtId="0" fontId="2" fillId="0" borderId="4" xfId="0" applyFont="1" applyBorder="1" applyAlignment="1"/>
    <xf numFmtId="0" fontId="2" fillId="0" borderId="13" xfId="0" applyFont="1" applyBorder="1" applyAlignment="1"/>
    <xf numFmtId="0" fontId="0" fillId="0" borderId="5" xfId="0" applyBorder="1" applyAlignment="1"/>
    <xf numFmtId="0" fontId="2" fillId="0" borderId="2" xfId="0" applyFont="1" applyBorder="1" applyAlignment="1"/>
    <xf numFmtId="0" fontId="2" fillId="0" borderId="6" xfId="0" applyFont="1" applyBorder="1" applyAlignment="1"/>
    <xf numFmtId="0" fontId="0" fillId="0" borderId="7" xfId="0" applyBorder="1" applyAlignment="1"/>
    <xf numFmtId="0" fontId="2" fillId="0" borderId="3" xfId="0" applyFont="1" applyBorder="1" applyAlignment="1"/>
    <xf numFmtId="0" fontId="2" fillId="0" borderId="8" xfId="0" applyFont="1" applyBorder="1" applyAlignment="1"/>
    <xf numFmtId="0" fontId="2" fillId="0" borderId="14" xfId="0" applyFont="1" applyBorder="1" applyAlignment="1"/>
    <xf numFmtId="0" fontId="0" fillId="0" borderId="9" xfId="0" applyBorder="1" applyAlignment="1"/>
    <xf numFmtId="0" fontId="3" fillId="0" borderId="11" xfId="0" applyFont="1" applyBorder="1" applyAlignment="1"/>
    <xf numFmtId="0" fontId="2" fillId="0" borderId="11" xfId="0" applyFont="1" applyBorder="1" applyAlignment="1"/>
    <xf numFmtId="3" fontId="3" fillId="0" borderId="11" xfId="0" applyNumberFormat="1" applyFont="1" applyBorder="1" applyAlignment="1"/>
    <xf numFmtId="3" fontId="3" fillId="0" borderId="12" xfId="0" applyNumberFormat="1" applyFont="1" applyBorder="1" applyAlignment="1"/>
    <xf numFmtId="0" fontId="3" fillId="0" borderId="11" xfId="0" applyFont="1" applyFill="1" applyBorder="1" applyAlignment="1"/>
    <xf numFmtId="0" fontId="1" fillId="0" borderId="11" xfId="0" applyFont="1" applyBorder="1" applyAlignment="1"/>
    <xf numFmtId="0" fontId="2" fillId="0" borderId="13" xfId="0" applyFont="1" applyFill="1" applyBorder="1" applyAlignment="1"/>
    <xf numFmtId="0" fontId="1" fillId="0" borderId="13" xfId="0" applyFont="1" applyBorder="1" applyAlignment="1"/>
    <xf numFmtId="3" fontId="2" fillId="0" borderId="13" xfId="0" applyNumberFormat="1" applyFont="1" applyBorder="1" applyAlignment="1"/>
    <xf numFmtId="0" fontId="2" fillId="0" borderId="14" xfId="0" applyFont="1" applyFill="1" applyBorder="1" applyAlignment="1"/>
    <xf numFmtId="0" fontId="1" fillId="0" borderId="14" xfId="0" applyFont="1" applyBorder="1" applyAlignment="1"/>
    <xf numFmtId="3" fontId="3" fillId="0" borderId="14" xfId="0" applyNumberFormat="1" applyFont="1" applyBorder="1" applyAlignment="1"/>
    <xf numFmtId="0" fontId="2" fillId="0" borderId="0" xfId="0" applyFont="1" applyBorder="1" applyAlignment="1"/>
    <xf numFmtId="3" fontId="2" fillId="0" borderId="0" xfId="0" applyNumberFormat="1" applyFont="1" applyBorder="1" applyAlignment="1"/>
    <xf numFmtId="3" fontId="2" fillId="0" borderId="14" xfId="0" applyNumberFormat="1" applyFont="1" applyBorder="1" applyAlignment="1"/>
    <xf numFmtId="3" fontId="2" fillId="0" borderId="11" xfId="0" applyNumberFormat="1" applyFont="1" applyBorder="1" applyAlignment="1"/>
    <xf numFmtId="0" fontId="2" fillId="0" borderId="0" xfId="0" applyFont="1" applyAlignment="1"/>
    <xf numFmtId="3" fontId="2" fillId="0" borderId="0" xfId="0" applyNumberFormat="1" applyFont="1" applyAlignment="1"/>
    <xf numFmtId="0" fontId="0" fillId="0" borderId="10" xfId="0" applyBorder="1" applyAlignment="1"/>
    <xf numFmtId="0" fontId="0" fillId="0" borderId="11" xfId="0" applyBorder="1" applyAlignment="1"/>
    <xf numFmtId="0" fontId="2" fillId="0" borderId="10" xfId="0" applyFont="1" applyBorder="1" applyAlignment="1"/>
    <xf numFmtId="0" fontId="3" fillId="0" borderId="10" xfId="0" applyFont="1" applyBorder="1" applyAlignment="1"/>
    <xf numFmtId="0" fontId="0" fillId="0" borderId="13" xfId="0" applyBorder="1" applyAlignment="1"/>
    <xf numFmtId="0" fontId="0" fillId="0" borderId="0" xfId="0" applyBorder="1" applyAlignment="1"/>
    <xf numFmtId="0" fontId="0" fillId="0" borderId="14" xfId="0" applyBorder="1" applyAlignment="1"/>
    <xf numFmtId="0" fontId="3" fillId="0" borderId="0" xfId="0" applyFont="1" applyAlignment="1"/>
    <xf numFmtId="0" fontId="3" fillId="0" borderId="0" xfId="0" applyFont="1" applyBorder="1" applyAlignment="1"/>
    <xf numFmtId="0" fontId="4" fillId="0" borderId="0" xfId="0" applyFont="1" applyBorder="1" applyAlignment="1"/>
    <xf numFmtId="0" fontId="5" fillId="0" borderId="0" xfId="0" applyFont="1" applyAlignment="1"/>
    <xf numFmtId="49" fontId="2" fillId="0" borderId="0" xfId="0" applyNumberFormat="1" applyFont="1" applyAlignment="1"/>
    <xf numFmtId="49" fontId="5" fillId="0" borderId="0" xfId="0" applyNumberFormat="1" applyFont="1" applyAlignment="1"/>
    <xf numFmtId="3" fontId="5" fillId="0" borderId="0" xfId="0" applyNumberFormat="1" applyFont="1" applyAlignment="1"/>
    <xf numFmtId="49" fontId="0" fillId="0" borderId="0" xfId="0" applyNumberFormat="1" applyAlignment="1"/>
    <xf numFmtId="3" fontId="0" fillId="0" borderId="0" xfId="0" applyNumberFormat="1" applyAlignment="1"/>
    <xf numFmtId="0" fontId="7" fillId="0" borderId="0" xfId="0" applyFont="1" applyAlignment="1"/>
    <xf numFmtId="3" fontId="4" fillId="0" borderId="0" xfId="0" applyNumberFormat="1" applyFont="1" applyAlignment="1"/>
    <xf numFmtId="49" fontId="4" fillId="0" borderId="0" xfId="0" applyNumberFormat="1" applyFont="1" applyBorder="1" applyAlignment="1"/>
    <xf numFmtId="3" fontId="4" fillId="0" borderId="0" xfId="0" applyNumberFormat="1" applyFont="1" applyBorder="1" applyAlignment="1"/>
    <xf numFmtId="3" fontId="6" fillId="0" borderId="0" xfId="0" applyNumberFormat="1" applyFont="1" applyBorder="1" applyAlignment="1"/>
    <xf numFmtId="49" fontId="5" fillId="0" borderId="10" xfId="0" applyNumberFormat="1" applyFont="1" applyBorder="1" applyAlignment="1"/>
    <xf numFmtId="0" fontId="5" fillId="0" borderId="11" xfId="0" applyFont="1" applyBorder="1" applyAlignment="1"/>
    <xf numFmtId="3" fontId="5" fillId="0" borderId="11" xfId="0" applyNumberFormat="1" applyFont="1" applyBorder="1" applyAlignment="1"/>
    <xf numFmtId="3" fontId="5" fillId="0" borderId="12" xfId="0" applyNumberFormat="1" applyFont="1" applyBorder="1" applyAlignment="1"/>
    <xf numFmtId="0" fontId="5" fillId="0" borderId="14" xfId="0" applyFont="1" applyBorder="1" applyAlignment="1"/>
    <xf numFmtId="3" fontId="5" fillId="0" borderId="14" xfId="0" applyNumberFormat="1" applyFont="1" applyBorder="1" applyAlignment="1"/>
    <xf numFmtId="3" fontId="5" fillId="0" borderId="9" xfId="0" applyNumberFormat="1" applyFont="1" applyBorder="1" applyAlignment="1"/>
    <xf numFmtId="0" fontId="4" fillId="0" borderId="13" xfId="0" applyFont="1" applyBorder="1" applyAlignment="1"/>
    <xf numFmtId="3" fontId="4" fillId="0" borderId="13" xfId="0" applyNumberFormat="1" applyFont="1" applyBorder="1" applyAlignment="1"/>
    <xf numFmtId="0" fontId="4" fillId="0" borderId="11" xfId="0" applyFont="1" applyBorder="1" applyAlignment="1"/>
    <xf numFmtId="3" fontId="4" fillId="0" borderId="11" xfId="0" applyNumberFormat="1" applyFont="1" applyBorder="1" applyAlignment="1"/>
    <xf numFmtId="49" fontId="1" fillId="0" borderId="13" xfId="0" applyNumberFormat="1" applyFont="1" applyBorder="1" applyAlignment="1"/>
    <xf numFmtId="3" fontId="1" fillId="0" borderId="13" xfId="0" applyNumberFormat="1" applyFont="1" applyBorder="1" applyAlignment="1"/>
    <xf numFmtId="3" fontId="0" fillId="0" borderId="13" xfId="0" applyNumberFormat="1" applyBorder="1" applyAlignment="1"/>
    <xf numFmtId="3" fontId="0" fillId="0" borderId="0" xfId="0" applyNumberFormat="1" applyBorder="1" applyAlignment="1"/>
    <xf numFmtId="49" fontId="4" fillId="0" borderId="11" xfId="0" applyNumberFormat="1" applyFont="1" applyBorder="1" applyAlignment="1"/>
    <xf numFmtId="49" fontId="5" fillId="0" borderId="11" xfId="0" applyNumberFormat="1" applyFont="1" applyBorder="1" applyAlignment="1"/>
    <xf numFmtId="49" fontId="7" fillId="0" borderId="0" xfId="0" applyNumberFormat="1" applyFont="1" applyAlignment="1"/>
    <xf numFmtId="0" fontId="2" fillId="0" borderId="0" xfId="0" applyFont="1" applyFill="1" applyBorder="1" applyAlignment="1"/>
    <xf numFmtId="0" fontId="5" fillId="0" borderId="0" xfId="0" applyFont="1" applyBorder="1" applyAlignment="1"/>
    <xf numFmtId="3" fontId="3" fillId="0" borderId="0" xfId="0" applyNumberFormat="1" applyFont="1" applyAlignment="1"/>
    <xf numFmtId="49" fontId="2" fillId="0" borderId="0" xfId="0" applyNumberFormat="1" applyFont="1" applyBorder="1" applyAlignment="1"/>
    <xf numFmtId="1" fontId="2" fillId="0" borderId="0" xfId="0" applyNumberFormat="1" applyFont="1" applyAlignment="1"/>
    <xf numFmtId="49" fontId="5" fillId="0" borderId="0" xfId="0" applyNumberFormat="1" applyFont="1" applyBorder="1" applyAlignment="1"/>
    <xf numFmtId="3" fontId="9" fillId="0" borderId="0" xfId="0" applyNumberFormat="1" applyFont="1" applyBorder="1" applyAlignment="1"/>
    <xf numFmtId="0" fontId="1" fillId="2" borderId="0" xfId="0" applyFont="1" applyFill="1" applyAlignment="1"/>
    <xf numFmtId="0" fontId="12" fillId="0" borderId="0" xfId="1" applyFont="1" applyAlignment="1"/>
    <xf numFmtId="0" fontId="13" fillId="0" borderId="0" xfId="1" applyFont="1" applyAlignment="1"/>
    <xf numFmtId="0" fontId="16" fillId="0" borderId="15" xfId="0" applyFont="1" applyBorder="1" applyAlignment="1"/>
    <xf numFmtId="0" fontId="16" fillId="0" borderId="0" xfId="0" applyFont="1" applyAlignment="1"/>
    <xf numFmtId="3" fontId="16" fillId="0" borderId="0" xfId="0" applyNumberFormat="1" applyFont="1" applyAlignment="1"/>
    <xf numFmtId="0" fontId="17" fillId="0" borderId="0" xfId="0" applyFont="1" applyAlignment="1"/>
    <xf numFmtId="0" fontId="16" fillId="0" borderId="10" xfId="0" applyFont="1" applyBorder="1" applyAlignment="1"/>
    <xf numFmtId="0" fontId="18" fillId="0" borderId="11" xfId="0" applyFont="1" applyBorder="1" applyAlignment="1"/>
    <xf numFmtId="0" fontId="21" fillId="0" borderId="4" xfId="0" applyFont="1" applyBorder="1" applyAlignment="1"/>
    <xf numFmtId="3" fontId="13" fillId="0" borderId="0" xfId="0" applyNumberFormat="1" applyFont="1" applyAlignment="1"/>
    <xf numFmtId="0" fontId="16" fillId="0" borderId="11" xfId="0" applyFont="1" applyBorder="1" applyAlignment="1"/>
    <xf numFmtId="0" fontId="16" fillId="0" borderId="12" xfId="0" applyFont="1" applyBorder="1" applyAlignment="1"/>
    <xf numFmtId="0" fontId="16" fillId="0" borderId="4" xfId="0" applyFont="1" applyBorder="1" applyAlignment="1"/>
    <xf numFmtId="0" fontId="21" fillId="2" borderId="4" xfId="0" applyFont="1" applyFill="1" applyBorder="1" applyAlignment="1"/>
    <xf numFmtId="0" fontId="21" fillId="2" borderId="10" xfId="0" applyFont="1" applyFill="1" applyBorder="1" applyAlignment="1"/>
    <xf numFmtId="0" fontId="5" fillId="0" borderId="10" xfId="0" applyFont="1" applyBorder="1" applyAlignment="1">
      <alignment horizontal="left"/>
    </xf>
    <xf numFmtId="3" fontId="3" fillId="0" borderId="11" xfId="0" applyNumberFormat="1" applyFont="1" applyBorder="1" applyAlignment="1">
      <alignment horizontal="right"/>
    </xf>
    <xf numFmtId="3" fontId="3" fillId="0" borderId="12" xfId="0" applyNumberFormat="1" applyFont="1" applyBorder="1" applyAlignment="1">
      <alignment horizontal="right"/>
    </xf>
    <xf numFmtId="0" fontId="7" fillId="0" borderId="11" xfId="0" applyFont="1" applyBorder="1" applyAlignment="1"/>
    <xf numFmtId="49" fontId="3" fillId="0" borderId="11" xfId="0" applyNumberFormat="1" applyFont="1" applyBorder="1" applyAlignment="1">
      <alignment horizontal="left"/>
    </xf>
    <xf numFmtId="3" fontId="0" fillId="0" borderId="11" xfId="0" applyNumberFormat="1" applyBorder="1" applyAlignment="1"/>
    <xf numFmtId="0" fontId="4" fillId="0" borderId="11" xfId="0" applyFont="1" applyBorder="1" applyAlignment="1">
      <alignment horizontal="left"/>
    </xf>
    <xf numFmtId="3" fontId="6" fillId="0" borderId="11" xfId="0" applyNumberFormat="1" applyFont="1" applyBorder="1" applyAlignment="1"/>
    <xf numFmtId="49" fontId="2" fillId="0" borderId="13" xfId="0" applyNumberFormat="1" applyFont="1" applyBorder="1" applyAlignment="1">
      <alignment horizontal="left"/>
    </xf>
    <xf numFmtId="49" fontId="2" fillId="0" borderId="11" xfId="0" applyNumberFormat="1" applyFont="1" applyBorder="1" applyAlignment="1">
      <alignment horizontal="left"/>
    </xf>
    <xf numFmtId="49" fontId="2" fillId="0" borderId="11" xfId="0" applyNumberFormat="1" applyFont="1" applyBorder="1" applyAlignment="1"/>
    <xf numFmtId="3" fontId="2" fillId="0" borderId="11" xfId="0" applyNumberFormat="1" applyFont="1" applyFill="1" applyBorder="1" applyAlignment="1">
      <alignment horizontal="right"/>
    </xf>
    <xf numFmtId="0" fontId="3" fillId="0" borderId="11" xfId="0" applyFont="1" applyBorder="1" applyAlignment="1">
      <alignment horizontal="right"/>
    </xf>
    <xf numFmtId="0" fontId="3" fillId="0" borderId="12" xfId="0" applyFont="1" applyBorder="1" applyAlignment="1">
      <alignment horizontal="right"/>
    </xf>
    <xf numFmtId="49" fontId="3" fillId="0" borderId="11" xfId="0" applyNumberFormat="1" applyFont="1" applyBorder="1" applyAlignment="1"/>
    <xf numFmtId="49" fontId="7" fillId="0" borderId="11" xfId="0" applyNumberFormat="1" applyFont="1" applyBorder="1" applyAlignment="1"/>
    <xf numFmtId="0" fontId="5" fillId="0" borderId="11" xfId="0" applyFont="1" applyFill="1" applyBorder="1" applyAlignment="1"/>
    <xf numFmtId="49" fontId="2" fillId="0" borderId="13" xfId="0" applyNumberFormat="1" applyFont="1" applyBorder="1" applyAlignment="1"/>
    <xf numFmtId="49" fontId="2" fillId="0" borderId="14" xfId="0" applyNumberFormat="1" applyFont="1" applyBorder="1" applyAlignment="1"/>
    <xf numFmtId="3" fontId="0" fillId="0" borderId="14" xfId="0" applyNumberFormat="1" applyBorder="1" applyAlignment="1"/>
    <xf numFmtId="49" fontId="2" fillId="0" borderId="14" xfId="0" applyNumberFormat="1" applyFont="1" applyBorder="1" applyAlignment="1">
      <alignment horizontal="left"/>
    </xf>
    <xf numFmtId="0" fontId="4" fillId="0" borderId="11" xfId="0" applyFont="1" applyBorder="1" applyAlignment="1">
      <alignment horizontal="right"/>
    </xf>
    <xf numFmtId="0" fontId="5" fillId="0" borderId="8" xfId="0" applyFont="1" applyBorder="1" applyAlignment="1">
      <alignment horizontal="left"/>
    </xf>
    <xf numFmtId="3" fontId="3" fillId="0" borderId="9" xfId="0" applyNumberFormat="1" applyFont="1" applyBorder="1" applyAlignment="1"/>
    <xf numFmtId="49" fontId="2" fillId="0" borderId="0" xfId="0" applyNumberFormat="1" applyFont="1" applyBorder="1" applyAlignment="1">
      <alignment horizontal="left"/>
    </xf>
    <xf numFmtId="0" fontId="3" fillId="0" borderId="8" xfId="0" applyFont="1" applyBorder="1" applyAlignment="1">
      <alignment horizontal="left"/>
    </xf>
    <xf numFmtId="49" fontId="3" fillId="0" borderId="14" xfId="0" applyNumberFormat="1" applyFont="1" applyBorder="1" applyAlignment="1">
      <alignment horizontal="left"/>
    </xf>
    <xf numFmtId="0" fontId="3" fillId="0" borderId="14" xfId="0" applyFont="1" applyBorder="1" applyAlignment="1"/>
    <xf numFmtId="49" fontId="3" fillId="0" borderId="14" xfId="0" applyNumberFormat="1" applyFont="1" applyBorder="1" applyAlignment="1"/>
    <xf numFmtId="0" fontId="0" fillId="0" borderId="11" xfId="0" applyBorder="1" applyAlignment="1">
      <alignment horizontal="left"/>
    </xf>
    <xf numFmtId="0" fontId="2" fillId="0" borderId="11" xfId="0" applyFont="1" applyFill="1" applyBorder="1" applyAlignment="1">
      <alignment horizontal="right"/>
    </xf>
    <xf numFmtId="0" fontId="1" fillId="2" borderId="0" xfId="0" applyFont="1" applyFill="1" applyAlignment="1">
      <alignment horizontal="center"/>
    </xf>
    <xf numFmtId="49" fontId="4" fillId="0" borderId="13" xfId="0" applyNumberFormat="1" applyFont="1" applyBorder="1" applyAlignment="1">
      <alignment horizontal="left"/>
    </xf>
    <xf numFmtId="1" fontId="2" fillId="0" borderId="11" xfId="0" applyNumberFormat="1" applyFont="1" applyBorder="1" applyAlignment="1"/>
    <xf numFmtId="49" fontId="1" fillId="0" borderId="0" xfId="0" applyNumberFormat="1" applyFont="1" applyAlignment="1"/>
    <xf numFmtId="3" fontId="5" fillId="0" borderId="11" xfId="0" applyNumberFormat="1" applyFont="1" applyBorder="1" applyAlignment="1">
      <alignment horizontal="right"/>
    </xf>
    <xf numFmtId="3" fontId="5" fillId="0" borderId="12" xfId="0" applyNumberFormat="1" applyFont="1" applyBorder="1" applyAlignment="1">
      <alignment horizontal="right"/>
    </xf>
    <xf numFmtId="0" fontId="5" fillId="0" borderId="12" xfId="0" applyFont="1" applyBorder="1" applyAlignment="1"/>
    <xf numFmtId="0" fontId="5" fillId="0" borderId="10" xfId="0" applyFont="1" applyBorder="1" applyAlignment="1"/>
    <xf numFmtId="0" fontId="6" fillId="0" borderId="11" xfId="0" applyFont="1" applyBorder="1" applyAlignment="1"/>
    <xf numFmtId="0" fontId="10" fillId="0" borderId="0" xfId="0" applyFont="1" applyAlignment="1"/>
    <xf numFmtId="3" fontId="4" fillId="0" borderId="14" xfId="0" applyNumberFormat="1" applyFont="1" applyBorder="1" applyAlignment="1"/>
    <xf numFmtId="0" fontId="2" fillId="0" borderId="11" xfId="0" applyFont="1" applyFill="1" applyBorder="1" applyAlignment="1"/>
    <xf numFmtId="0" fontId="0" fillId="0" borderId="1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/>
    </xf>
    <xf numFmtId="49" fontId="0" fillId="0" borderId="1" xfId="0" applyNumberFormat="1" applyFont="1" applyBorder="1" applyAlignment="1">
      <alignment horizontal="center" vertical="center"/>
    </xf>
    <xf numFmtId="49" fontId="1" fillId="0" borderId="15" xfId="0" applyNumberFormat="1" applyFont="1" applyBorder="1" applyAlignment="1"/>
    <xf numFmtId="3" fontId="2" fillId="0" borderId="5" xfId="0" applyNumberFormat="1" applyFont="1" applyBorder="1" applyAlignment="1">
      <alignment horizontal="right"/>
    </xf>
    <xf numFmtId="3" fontId="2" fillId="0" borderId="1" xfId="0" applyNumberFormat="1" applyFont="1" applyBorder="1" applyAlignment="1">
      <alignment horizontal="right" vertical="center"/>
    </xf>
    <xf numFmtId="3" fontId="3" fillId="2" borderId="15" xfId="0" applyNumberFormat="1" applyFont="1" applyFill="1" applyBorder="1" applyAlignment="1">
      <alignment horizontal="right"/>
    </xf>
    <xf numFmtId="0" fontId="0" fillId="0" borderId="15" xfId="0" applyFont="1" applyBorder="1" applyAlignment="1">
      <alignment horizontal="center" vertical="center"/>
    </xf>
    <xf numFmtId="3" fontId="2" fillId="0" borderId="15" xfId="0" applyNumberFormat="1" applyFont="1" applyBorder="1" applyAlignment="1"/>
    <xf numFmtId="3" fontId="2" fillId="0" borderId="1" xfId="0" applyNumberFormat="1" applyFont="1" applyBorder="1" applyAlignment="1"/>
    <xf numFmtId="3" fontId="25" fillId="2" borderId="15" xfId="0" applyNumberFormat="1" applyFont="1" applyFill="1" applyBorder="1" applyAlignment="1"/>
    <xf numFmtId="3" fontId="24" fillId="2" borderId="15" xfId="0" applyNumberFormat="1" applyFont="1" applyFill="1" applyBorder="1" applyAlignment="1"/>
    <xf numFmtId="3" fontId="2" fillId="0" borderId="1" xfId="0" applyNumberFormat="1" applyFont="1" applyBorder="1" applyAlignment="1">
      <alignment horizontal="right"/>
    </xf>
    <xf numFmtId="3" fontId="25" fillId="0" borderId="15" xfId="0" applyNumberFormat="1" applyFont="1" applyBorder="1" applyAlignment="1"/>
    <xf numFmtId="0" fontId="0" fillId="0" borderId="0" xfId="0" applyFont="1" applyAlignment="1">
      <alignment horizontal="center" vertical="center"/>
    </xf>
    <xf numFmtId="3" fontId="2" fillId="0" borderId="4" xfId="0" applyNumberFormat="1" applyFont="1" applyBorder="1" applyAlignment="1"/>
    <xf numFmtId="3" fontId="2" fillId="0" borderId="1" xfId="0" applyNumberFormat="1" applyFont="1" applyBorder="1" applyAlignment="1">
      <alignment vertical="center"/>
    </xf>
    <xf numFmtId="3" fontId="2" fillId="0" borderId="15" xfId="0" applyNumberFormat="1" applyFont="1" applyBorder="1" applyAlignment="1">
      <alignment vertical="center"/>
    </xf>
    <xf numFmtId="3" fontId="2" fillId="0" borderId="2" xfId="0" applyNumberFormat="1" applyFont="1" applyBorder="1" applyAlignment="1"/>
    <xf numFmtId="3" fontId="3" fillId="0" borderId="15" xfId="0" applyNumberFormat="1" applyFont="1" applyBorder="1" applyAlignment="1"/>
    <xf numFmtId="0" fontId="29" fillId="0" borderId="0" xfId="0" applyFont="1"/>
    <xf numFmtId="0" fontId="28" fillId="0" borderId="0" xfId="0" applyFont="1"/>
    <xf numFmtId="3" fontId="29" fillId="0" borderId="0" xfId="0" applyNumberFormat="1" applyFont="1"/>
    <xf numFmtId="3" fontId="28" fillId="0" borderId="0" xfId="0" applyNumberFormat="1" applyFont="1"/>
    <xf numFmtId="0" fontId="26" fillId="0" borderId="0" xfId="0" applyFont="1" applyBorder="1" applyAlignment="1">
      <alignment horizontal="center"/>
    </xf>
    <xf numFmtId="0" fontId="3" fillId="0" borderId="0" xfId="1" applyFont="1" applyBorder="1" applyAlignment="1">
      <alignment horizontal="center"/>
    </xf>
    <xf numFmtId="0" fontId="3" fillId="0" borderId="0" xfId="1" applyFont="1" applyBorder="1" applyAlignment="1">
      <alignment vertical="center"/>
    </xf>
    <xf numFmtId="3" fontId="3" fillId="0" borderId="0" xfId="1" applyNumberFormat="1" applyFont="1" applyBorder="1"/>
    <xf numFmtId="0" fontId="3" fillId="0" borderId="0" xfId="1" applyFont="1" applyBorder="1"/>
    <xf numFmtId="0" fontId="0" fillId="0" borderId="0" xfId="0" applyBorder="1"/>
    <xf numFmtId="3" fontId="13" fillId="0" borderId="0" xfId="0" applyNumberFormat="1" applyFont="1" applyBorder="1"/>
    <xf numFmtId="0" fontId="13" fillId="0" borderId="0" xfId="0" applyFont="1" applyBorder="1"/>
    <xf numFmtId="0" fontId="29" fillId="0" borderId="0" xfId="0" applyFont="1" applyBorder="1"/>
    <xf numFmtId="0" fontId="28" fillId="0" borderId="0" xfId="0" applyFont="1" applyBorder="1"/>
    <xf numFmtId="3" fontId="29" fillId="0" borderId="0" xfId="0" applyNumberFormat="1" applyFont="1" applyBorder="1"/>
    <xf numFmtId="49" fontId="28" fillId="0" borderId="0" xfId="0" applyNumberFormat="1" applyFont="1" applyBorder="1"/>
    <xf numFmtId="3" fontId="28" fillId="0" borderId="0" xfId="0" applyNumberFormat="1" applyFont="1" applyBorder="1"/>
    <xf numFmtId="0" fontId="8" fillId="2" borderId="0" xfId="1" applyFont="1" applyFill="1" applyBorder="1"/>
    <xf numFmtId="0" fontId="8" fillId="2" borderId="0" xfId="0" applyFont="1" applyFill="1" applyBorder="1"/>
    <xf numFmtId="0" fontId="13" fillId="0" borderId="0" xfId="1" applyFont="1" applyBorder="1"/>
    <xf numFmtId="49" fontId="13" fillId="0" borderId="0" xfId="1" applyNumberFormat="1" applyFont="1" applyBorder="1"/>
    <xf numFmtId="49" fontId="4" fillId="0" borderId="0" xfId="0" applyNumberFormat="1" applyFont="1" applyBorder="1"/>
    <xf numFmtId="3" fontId="13" fillId="0" borderId="0" xfId="1" applyNumberFormat="1" applyFont="1" applyBorder="1"/>
    <xf numFmtId="49" fontId="0" fillId="0" borderId="15" xfId="0" applyNumberFormat="1" applyFont="1" applyBorder="1" applyAlignment="1">
      <alignment horizontal="center" vertical="center"/>
    </xf>
    <xf numFmtId="0" fontId="0" fillId="0" borderId="0" xfId="0" applyFont="1" applyAlignment="1"/>
    <xf numFmtId="49" fontId="0" fillId="0" borderId="13" xfId="0" applyNumberFormat="1" applyFont="1" applyBorder="1" applyAlignment="1">
      <alignment horizontal="center" vertical="center"/>
    </xf>
    <xf numFmtId="49" fontId="0" fillId="0" borderId="0" xfId="0" applyNumberFormat="1" applyFont="1" applyAlignment="1">
      <alignment horizontal="center" vertical="center"/>
    </xf>
    <xf numFmtId="49" fontId="0" fillId="0" borderId="11" xfId="0" applyNumberFormat="1" applyFont="1" applyBorder="1" applyAlignment="1">
      <alignment horizontal="center" vertical="center"/>
    </xf>
    <xf numFmtId="49" fontId="13" fillId="0" borderId="15" xfId="0" applyNumberFormat="1" applyFont="1" applyBorder="1" applyAlignment="1">
      <alignment horizontal="center" vertical="center"/>
    </xf>
    <xf numFmtId="49" fontId="13" fillId="0" borderId="0" xfId="0" applyNumberFormat="1" applyFont="1" applyAlignment="1">
      <alignment horizontal="center" vertical="center"/>
    </xf>
    <xf numFmtId="0" fontId="8" fillId="2" borderId="15" xfId="1" applyFont="1" applyFill="1" applyBorder="1" applyAlignment="1"/>
    <xf numFmtId="0" fontId="8" fillId="2" borderId="10" xfId="1" applyFont="1" applyFill="1" applyBorder="1" applyAlignment="1"/>
    <xf numFmtId="0" fontId="8" fillId="2" borderId="11" xfId="1" applyFont="1" applyFill="1" applyBorder="1" applyAlignment="1"/>
    <xf numFmtId="0" fontId="14" fillId="2" borderId="11" xfId="1" applyFont="1" applyFill="1" applyBorder="1" applyAlignment="1"/>
    <xf numFmtId="0" fontId="14" fillId="2" borderId="11" xfId="0" applyFont="1" applyFill="1" applyBorder="1" applyAlignment="1"/>
    <xf numFmtId="0" fontId="14" fillId="2" borderId="12" xfId="0" applyFont="1" applyFill="1" applyBorder="1" applyAlignment="1"/>
    <xf numFmtId="0" fontId="8" fillId="2" borderId="15" xfId="0" applyFont="1" applyFill="1" applyBorder="1" applyAlignment="1">
      <alignment horizontal="center" vertical="center"/>
    </xf>
    <xf numFmtId="49" fontId="8" fillId="2" borderId="15" xfId="0" applyNumberFormat="1" applyFont="1" applyFill="1" applyBorder="1" applyAlignment="1">
      <alignment horizontal="left"/>
    </xf>
    <xf numFmtId="49" fontId="8" fillId="2" borderId="15" xfId="0" applyNumberFormat="1" applyFont="1" applyFill="1" applyBorder="1" applyAlignment="1"/>
    <xf numFmtId="0" fontId="15" fillId="2" borderId="11" xfId="0" applyFont="1" applyFill="1" applyBorder="1" applyAlignment="1"/>
    <xf numFmtId="0" fontId="8" fillId="2" borderId="0" xfId="0" applyFont="1" applyFill="1" applyAlignment="1">
      <alignment horizontal="left" vertical="center"/>
    </xf>
    <xf numFmtId="0" fontId="8" fillId="2" borderId="0" xfId="1" applyFont="1" applyFill="1" applyAlignment="1"/>
    <xf numFmtId="0" fontId="8" fillId="2" borderId="0" xfId="1" applyFont="1" applyFill="1" applyAlignment="1">
      <alignment horizontal="center" vertical="center"/>
    </xf>
    <xf numFmtId="0" fontId="11" fillId="2" borderId="0" xfId="1" applyFont="1" applyFill="1" applyAlignment="1"/>
    <xf numFmtId="0" fontId="13" fillId="2" borderId="0" xfId="0" applyFont="1" applyFill="1" applyAlignment="1"/>
    <xf numFmtId="0" fontId="13" fillId="2" borderId="0" xfId="0" applyFont="1" applyFill="1" applyAlignment="1">
      <alignment horizontal="center"/>
    </xf>
    <xf numFmtId="3" fontId="13" fillId="2" borderId="0" xfId="0" applyNumberFormat="1" applyFont="1" applyFill="1" applyAlignment="1">
      <alignment horizontal="center"/>
    </xf>
    <xf numFmtId="0" fontId="13" fillId="2" borderId="0" xfId="0" applyFont="1" applyFill="1" applyAlignment="1">
      <alignment horizontal="center" vertical="center"/>
    </xf>
    <xf numFmtId="0" fontId="15" fillId="2" borderId="10" xfId="0" applyFont="1" applyFill="1" applyBorder="1" applyAlignment="1"/>
    <xf numFmtId="0" fontId="17" fillId="0" borderId="0" xfId="0" applyFont="1" applyAlignment="1">
      <alignment horizontal="center"/>
    </xf>
    <xf numFmtId="0" fontId="17" fillId="2" borderId="0" xfId="0" applyFont="1" applyFill="1" applyAlignment="1"/>
    <xf numFmtId="0" fontId="17" fillId="2" borderId="0" xfId="0" applyFont="1" applyFill="1" applyAlignment="1">
      <alignment horizontal="center"/>
    </xf>
    <xf numFmtId="0" fontId="15" fillId="2" borderId="0" xfId="1" applyFont="1" applyFill="1" applyAlignment="1"/>
    <xf numFmtId="3" fontId="24" fillId="2" borderId="10" xfId="0" applyNumberFormat="1" applyFont="1" applyFill="1" applyBorder="1" applyAlignment="1"/>
    <xf numFmtId="0" fontId="17" fillId="0" borderId="12" xfId="0" applyFont="1" applyBorder="1" applyAlignment="1"/>
    <xf numFmtId="0" fontId="17" fillId="0" borderId="1" xfId="0" applyFont="1" applyBorder="1" applyAlignment="1">
      <alignment horizontal="left"/>
    </xf>
    <xf numFmtId="0" fontId="17" fillId="0" borderId="10" xfId="0" applyFont="1" applyBorder="1" applyAlignment="1"/>
    <xf numFmtId="0" fontId="17" fillId="0" borderId="11" xfId="0" applyFont="1" applyBorder="1" applyAlignment="1"/>
    <xf numFmtId="3" fontId="2" fillId="0" borderId="10" xfId="0" applyNumberFormat="1" applyFont="1" applyBorder="1" applyAlignment="1"/>
    <xf numFmtId="3" fontId="3" fillId="0" borderId="10" xfId="0" applyNumberFormat="1" applyFont="1" applyBorder="1" applyAlignment="1"/>
    <xf numFmtId="0" fontId="7" fillId="0" borderId="10" xfId="0" applyFont="1" applyBorder="1" applyAlignment="1"/>
    <xf numFmtId="0" fontId="1" fillId="0" borderId="10" xfId="0" applyFont="1" applyBorder="1" applyAlignment="1"/>
    <xf numFmtId="0" fontId="29" fillId="0" borderId="0" xfId="0" applyFont="1" applyAlignment="1">
      <alignment horizontal="left"/>
    </xf>
    <xf numFmtId="0" fontId="28" fillId="0" borderId="0" xfId="0" applyFont="1" applyAlignment="1">
      <alignment horizontal="center"/>
    </xf>
    <xf numFmtId="3" fontId="29" fillId="0" borderId="0" xfId="0" applyNumberFormat="1" applyFont="1" applyAlignment="1">
      <alignment horizontal="center"/>
    </xf>
    <xf numFmtId="49" fontId="28" fillId="0" borderId="0" xfId="0" applyNumberFormat="1" applyFont="1" applyAlignment="1">
      <alignment horizontal="center"/>
    </xf>
    <xf numFmtId="49" fontId="1" fillId="0" borderId="0" xfId="0" applyNumberFormat="1" applyFont="1" applyAlignment="1">
      <alignment horizontal="center"/>
    </xf>
    <xf numFmtId="49" fontId="28" fillId="0" borderId="0" xfId="0" applyNumberFormat="1" applyFont="1" applyAlignment="1">
      <alignment horizontal="left"/>
    </xf>
    <xf numFmtId="0" fontId="29" fillId="0" borderId="0" xfId="0" applyFont="1" applyAlignment="1">
      <alignment horizontal="center"/>
    </xf>
    <xf numFmtId="49" fontId="23" fillId="0" borderId="0" xfId="1" applyNumberFormat="1" applyFont="1" applyBorder="1" applyAlignment="1">
      <alignment horizontal="center"/>
    </xf>
    <xf numFmtId="0" fontId="23" fillId="0" borderId="0" xfId="1" applyFont="1" applyBorder="1"/>
    <xf numFmtId="3" fontId="23" fillId="0" borderId="0" xfId="1" applyNumberFormat="1" applyFont="1" applyBorder="1"/>
    <xf numFmtId="3" fontId="23" fillId="0" borderId="0" xfId="1" applyNumberFormat="1" applyFont="1" applyBorder="1" applyAlignment="1">
      <alignment horizontal="right" vertical="center"/>
    </xf>
    <xf numFmtId="3" fontId="10" fillId="0" borderId="0" xfId="1" applyNumberFormat="1" applyFont="1" applyBorder="1" applyAlignment="1">
      <alignment horizontal="right" vertical="center"/>
    </xf>
    <xf numFmtId="3" fontId="23" fillId="0" borderId="0" xfId="0" applyNumberFormat="1" applyFont="1" applyBorder="1" applyAlignment="1">
      <alignment horizontal="right"/>
    </xf>
    <xf numFmtId="3" fontId="23" fillId="0" borderId="0" xfId="0" applyNumberFormat="1" applyFont="1" applyBorder="1"/>
    <xf numFmtId="3" fontId="29" fillId="0" borderId="0" xfId="0" applyNumberFormat="1" applyFont="1" applyAlignment="1">
      <alignment horizontal="left"/>
    </xf>
    <xf numFmtId="0" fontId="23" fillId="0" borderId="0" xfId="0" applyFont="1" applyAlignment="1">
      <alignment horizontal="center"/>
    </xf>
    <xf numFmtId="0" fontId="23" fillId="0" borderId="0" xfId="0" applyFont="1"/>
    <xf numFmtId="3" fontId="23" fillId="0" borderId="0" xfId="0" applyNumberFormat="1" applyFont="1"/>
    <xf numFmtId="0" fontId="23" fillId="0" borderId="0" xfId="0" applyFont="1" applyBorder="1"/>
    <xf numFmtId="0" fontId="3" fillId="2" borderId="0" xfId="1" applyFont="1" applyFill="1" applyBorder="1" applyAlignment="1">
      <alignment horizontal="center" vertical="center"/>
    </xf>
    <xf numFmtId="0" fontId="0" fillId="2" borderId="0" xfId="0" applyFill="1" applyBorder="1"/>
    <xf numFmtId="0" fontId="13" fillId="0" borderId="0" xfId="0" applyFont="1" applyBorder="1" applyAlignment="1">
      <alignment horizontal="center"/>
    </xf>
    <xf numFmtId="0" fontId="13" fillId="0" borderId="0" xfId="0" applyFont="1" applyBorder="1" applyAlignment="1"/>
    <xf numFmtId="0" fontId="26" fillId="0" borderId="0" xfId="0" applyFont="1" applyBorder="1" applyAlignment="1"/>
    <xf numFmtId="0" fontId="0" fillId="0" borderId="0" xfId="0" applyFont="1" applyBorder="1" applyAlignment="1"/>
    <xf numFmtId="0" fontId="1" fillId="2" borderId="15" xfId="1" applyFont="1" applyFill="1" applyBorder="1" applyAlignment="1">
      <alignment horizontal="center" vertical="center"/>
    </xf>
    <xf numFmtId="0" fontId="1" fillId="2" borderId="15" xfId="1" applyFont="1" applyFill="1" applyBorder="1" applyAlignment="1">
      <alignment horizontal="center" vertical="center" wrapText="1"/>
    </xf>
    <xf numFmtId="3" fontId="1" fillId="0" borderId="15" xfId="0" applyNumberFormat="1" applyFont="1" applyBorder="1" applyAlignment="1">
      <alignment horizontal="center" vertical="center" wrapText="1"/>
    </xf>
    <xf numFmtId="3" fontId="0" fillId="0" borderId="15" xfId="0" applyNumberFormat="1" applyFont="1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center" wrapText="1"/>
    </xf>
    <xf numFmtId="0" fontId="0" fillId="2" borderId="2" xfId="0" applyFont="1" applyFill="1" applyBorder="1"/>
    <xf numFmtId="3" fontId="1" fillId="0" borderId="1" xfId="0" applyNumberFormat="1" applyFont="1" applyBorder="1" applyAlignment="1"/>
    <xf numFmtId="3" fontId="0" fillId="0" borderId="2" xfId="0" applyNumberFormat="1" applyFont="1" applyBorder="1" applyAlignment="1"/>
    <xf numFmtId="3" fontId="0" fillId="0" borderId="3" xfId="0" applyNumberFormat="1" applyFont="1" applyBorder="1" applyAlignment="1"/>
    <xf numFmtId="0" fontId="0" fillId="0" borderId="2" xfId="0" applyFont="1" applyBorder="1" applyAlignment="1"/>
    <xf numFmtId="0" fontId="0" fillId="0" borderId="3" xfId="0" applyFont="1" applyBorder="1" applyAlignment="1"/>
    <xf numFmtId="49" fontId="0" fillId="0" borderId="4" xfId="0" applyNumberFormat="1" applyFont="1" applyBorder="1" applyAlignment="1"/>
    <xf numFmtId="0" fontId="0" fillId="0" borderId="13" xfId="0" applyFont="1" applyBorder="1" applyAlignment="1"/>
    <xf numFmtId="0" fontId="0" fillId="0" borderId="5" xfId="0" applyFont="1" applyBorder="1" applyAlignment="1"/>
    <xf numFmtId="49" fontId="0" fillId="0" borderId="6" xfId="0" applyNumberFormat="1" applyFont="1" applyBorder="1" applyAlignment="1"/>
    <xf numFmtId="0" fontId="0" fillId="0" borderId="7" xfId="0" applyFont="1" applyBorder="1" applyAlignment="1"/>
    <xf numFmtId="49" fontId="0" fillId="0" borderId="8" xfId="0" applyNumberFormat="1" applyFont="1" applyBorder="1" applyAlignment="1"/>
    <xf numFmtId="0" fontId="0" fillId="0" borderId="14" xfId="0" applyFont="1" applyBorder="1" applyAlignment="1"/>
    <xf numFmtId="0" fontId="0" fillId="0" borderId="9" xfId="0" applyFont="1" applyBorder="1" applyAlignment="1"/>
    <xf numFmtId="0" fontId="0" fillId="0" borderId="3" xfId="0" applyFont="1" applyBorder="1" applyAlignment="1">
      <alignment horizontal="left"/>
    </xf>
    <xf numFmtId="0" fontId="0" fillId="0" borderId="15" xfId="0" applyFont="1" applyBorder="1" applyAlignment="1">
      <alignment horizontal="left"/>
    </xf>
    <xf numFmtId="49" fontId="0" fillId="0" borderId="6" xfId="0" applyNumberFormat="1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23" fillId="2" borderId="1" xfId="1" applyFont="1" applyFill="1" applyBorder="1" applyAlignment="1">
      <alignment horizontal="center" vertical="center"/>
    </xf>
    <xf numFmtId="3" fontId="0" fillId="0" borderId="1" xfId="0" applyNumberFormat="1" applyFont="1" applyBorder="1" applyAlignment="1"/>
    <xf numFmtId="0" fontId="23" fillId="2" borderId="2" xfId="1" applyFont="1" applyFill="1" applyBorder="1" applyAlignment="1">
      <alignment horizontal="center" vertical="center"/>
    </xf>
    <xf numFmtId="0" fontId="23" fillId="2" borderId="3" xfId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left"/>
    </xf>
    <xf numFmtId="0" fontId="0" fillId="0" borderId="2" xfId="0" applyFont="1" applyBorder="1" applyAlignment="1">
      <alignment horizontal="left"/>
    </xf>
    <xf numFmtId="49" fontId="0" fillId="0" borderId="10" xfId="0" applyNumberFormat="1" applyFont="1" applyBorder="1" applyAlignment="1">
      <alignment horizontal="center"/>
    </xf>
    <xf numFmtId="0" fontId="0" fillId="0" borderId="11" xfId="0" applyFont="1" applyBorder="1" applyAlignment="1"/>
    <xf numFmtId="0" fontId="13" fillId="0" borderId="11" xfId="0" applyFont="1" applyBorder="1" applyAlignment="1">
      <alignment horizontal="center"/>
    </xf>
    <xf numFmtId="3" fontId="2" fillId="0" borderId="12" xfId="0" applyNumberFormat="1" applyFont="1" applyBorder="1" applyAlignment="1">
      <alignment horizontal="right"/>
    </xf>
    <xf numFmtId="0" fontId="20" fillId="0" borderId="11" xfId="0" applyFont="1" applyBorder="1" applyAlignment="1"/>
    <xf numFmtId="0" fontId="26" fillId="0" borderId="11" xfId="0" applyFont="1" applyBorder="1" applyAlignment="1">
      <alignment horizontal="center"/>
    </xf>
    <xf numFmtId="3" fontId="7" fillId="0" borderId="11" xfId="0" applyNumberFormat="1" applyFont="1" applyBorder="1" applyAlignment="1"/>
    <xf numFmtId="3" fontId="7" fillId="0" borderId="12" xfId="0" applyNumberFormat="1" applyFont="1" applyBorder="1" applyAlignment="1"/>
    <xf numFmtId="3" fontId="3" fillId="0" borderId="0" xfId="0" applyNumberFormat="1" applyFont="1" applyBorder="1" applyAlignment="1"/>
    <xf numFmtId="49" fontId="4" fillId="2" borderId="11" xfId="0" applyNumberFormat="1" applyFont="1" applyFill="1" applyBorder="1" applyAlignment="1">
      <alignment horizontal="left"/>
    </xf>
    <xf numFmtId="0" fontId="10" fillId="0" borderId="0" xfId="0" applyFont="1" applyBorder="1" applyAlignment="1"/>
    <xf numFmtId="49" fontId="10" fillId="0" borderId="0" xfId="0" applyNumberFormat="1" applyFont="1" applyBorder="1" applyAlignment="1"/>
    <xf numFmtId="0" fontId="10" fillId="0" borderId="11" xfId="0" applyFont="1" applyBorder="1" applyAlignment="1"/>
    <xf numFmtId="49" fontId="3" fillId="0" borderId="0" xfId="0" applyNumberFormat="1" applyFont="1" applyBorder="1" applyAlignment="1"/>
    <xf numFmtId="0" fontId="3" fillId="0" borderId="0" xfId="0" applyFont="1" applyBorder="1" applyAlignment="1">
      <alignment horizontal="left"/>
    </xf>
    <xf numFmtId="0" fontId="29" fillId="0" borderId="0" xfId="0" applyFont="1" applyAlignment="1">
      <alignment horizontal="left" vertical="center"/>
    </xf>
    <xf numFmtId="49" fontId="28" fillId="0" borderId="0" xfId="0" applyNumberFormat="1" applyFont="1" applyAlignment="1">
      <alignment vertical="center" wrapText="1"/>
    </xf>
    <xf numFmtId="49" fontId="28" fillId="0" borderId="0" xfId="0" applyNumberFormat="1" applyFont="1" applyAlignment="1">
      <alignment horizontal="left" vertical="top"/>
    </xf>
    <xf numFmtId="49" fontId="5" fillId="0" borderId="14" xfId="0" applyNumberFormat="1" applyFont="1" applyBorder="1" applyAlignment="1"/>
    <xf numFmtId="0" fontId="5" fillId="0" borderId="9" xfId="0" applyFont="1" applyBorder="1" applyAlignment="1"/>
    <xf numFmtId="49" fontId="5" fillId="0" borderId="0" xfId="0" applyNumberFormat="1" applyFont="1" applyBorder="1" applyAlignment="1">
      <alignment horizontal="left"/>
    </xf>
    <xf numFmtId="3" fontId="5" fillId="0" borderId="0" xfId="0" applyNumberFormat="1" applyFont="1" applyBorder="1" applyAlignment="1"/>
    <xf numFmtId="0" fontId="28" fillId="0" borderId="0" xfId="0" applyFont="1" applyBorder="1" applyAlignment="1">
      <alignment vertical="center"/>
    </xf>
    <xf numFmtId="0" fontId="29" fillId="0" borderId="0" xfId="0" applyFont="1" applyBorder="1"/>
    <xf numFmtId="0" fontId="1" fillId="0" borderId="0" xfId="0" applyFont="1" applyBorder="1" applyAlignment="1">
      <alignment horizontal="center" wrapText="1"/>
    </xf>
    <xf numFmtId="0" fontId="30" fillId="0" borderId="0" xfId="0" applyFont="1" applyAlignment="1">
      <alignment horizontal="center"/>
    </xf>
    <xf numFmtId="0" fontId="28" fillId="0" borderId="0" xfId="0" applyFont="1" applyAlignment="1">
      <alignment horizontal="center" vertical="center"/>
    </xf>
    <xf numFmtId="0" fontId="29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26" fillId="0" borderId="0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17" fillId="0" borderId="10" xfId="0" applyFont="1" applyBorder="1" applyAlignment="1">
      <alignment horizontal="center"/>
    </xf>
    <xf numFmtId="0" fontId="17" fillId="0" borderId="11" xfId="0" applyFont="1" applyBorder="1" applyAlignment="1">
      <alignment horizontal="center"/>
    </xf>
    <xf numFmtId="0" fontId="17" fillId="0" borderId="12" xfId="0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Border="1" applyAlignment="1">
      <alignment horizontal="center"/>
    </xf>
    <xf numFmtId="0" fontId="17" fillId="0" borderId="10" xfId="0" applyFont="1" applyBorder="1" applyAlignment="1">
      <alignment horizontal="left" vertical="center"/>
    </xf>
    <xf numFmtId="0" fontId="17" fillId="0" borderId="11" xfId="0" applyFont="1" applyBorder="1" applyAlignment="1">
      <alignment horizontal="left" vertical="center"/>
    </xf>
    <xf numFmtId="0" fontId="17" fillId="0" borderId="12" xfId="0" applyFont="1" applyBorder="1" applyAlignment="1">
      <alignment horizontal="left" vertical="center"/>
    </xf>
    <xf numFmtId="0" fontId="16" fillId="0" borderId="4" xfId="0" applyFont="1" applyBorder="1" applyAlignment="1">
      <alignment horizontal="left"/>
    </xf>
    <xf numFmtId="0" fontId="16" fillId="0" borderId="13" xfId="0" applyFont="1" applyBorder="1" applyAlignment="1">
      <alignment horizontal="left"/>
    </xf>
    <xf numFmtId="0" fontId="16" fillId="0" borderId="5" xfId="0" applyFont="1" applyBorder="1" applyAlignment="1">
      <alignment horizontal="left"/>
    </xf>
    <xf numFmtId="0" fontId="17" fillId="0" borderId="15" xfId="0" applyFont="1" applyBorder="1" applyAlignment="1">
      <alignment horizontal="left"/>
    </xf>
    <xf numFmtId="0" fontId="1" fillId="0" borderId="0" xfId="1" applyFont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16" fillId="0" borderId="10" xfId="0" applyFont="1" applyBorder="1" applyAlignment="1">
      <alignment horizontal="left"/>
    </xf>
    <xf numFmtId="0" fontId="16" fillId="0" borderId="11" xfId="0" applyFont="1" applyBorder="1" applyAlignment="1">
      <alignment horizontal="left"/>
    </xf>
    <xf numFmtId="0" fontId="16" fillId="0" borderId="12" xfId="0" applyFont="1" applyBorder="1" applyAlignment="1">
      <alignment horizontal="left"/>
    </xf>
    <xf numFmtId="0" fontId="17" fillId="0" borderId="15" xfId="0" applyFont="1" applyBorder="1" applyAlignment="1">
      <alignment horizontal="left" vertical="top"/>
    </xf>
    <xf numFmtId="0" fontId="16" fillId="0" borderId="4" xfId="0" applyFont="1" applyBorder="1" applyAlignment="1">
      <alignment horizontal="left" vertical="center"/>
    </xf>
    <xf numFmtId="0" fontId="16" fillId="0" borderId="13" xfId="0" applyFont="1" applyBorder="1" applyAlignment="1">
      <alignment horizontal="left" vertical="center"/>
    </xf>
    <xf numFmtId="0" fontId="16" fillId="0" borderId="5" xfId="0" applyFont="1" applyBorder="1" applyAlignment="1">
      <alignment horizontal="left" vertical="center"/>
    </xf>
    <xf numFmtId="0" fontId="17" fillId="0" borderId="15" xfId="0" applyFont="1" applyBorder="1" applyAlignment="1">
      <alignment horizontal="left" vertical="center"/>
    </xf>
    <xf numFmtId="0" fontId="16" fillId="0" borderId="1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8" xfId="0" applyFont="1" applyBorder="1" applyAlignment="1">
      <alignment horizontal="left" vertical="center"/>
    </xf>
    <xf numFmtId="0" fontId="16" fillId="0" borderId="14" xfId="0" applyFont="1" applyBorder="1" applyAlignment="1">
      <alignment horizontal="left" vertical="center"/>
    </xf>
    <xf numFmtId="0" fontId="16" fillId="0" borderId="9" xfId="0" applyFont="1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49" fontId="0" fillId="0" borderId="3" xfId="0" applyNumberFormat="1" applyFont="1" applyBorder="1" applyAlignment="1">
      <alignment horizontal="center" vertical="center"/>
    </xf>
    <xf numFmtId="3" fontId="2" fillId="0" borderId="1" xfId="0" applyNumberFormat="1" applyFont="1" applyBorder="1" applyAlignment="1">
      <alignment vertical="center"/>
    </xf>
    <xf numFmtId="3" fontId="2" fillId="0" borderId="3" xfId="0" applyNumberFormat="1" applyFont="1" applyBorder="1" applyAlignment="1">
      <alignment vertical="center"/>
    </xf>
    <xf numFmtId="0" fontId="17" fillId="0" borderId="10" xfId="0" applyFont="1" applyBorder="1" applyAlignment="1">
      <alignment horizontal="left"/>
    </xf>
    <xf numFmtId="0" fontId="17" fillId="0" borderId="11" xfId="0" applyFont="1" applyBorder="1" applyAlignment="1">
      <alignment horizontal="left"/>
    </xf>
    <xf numFmtId="0" fontId="17" fillId="0" borderId="12" xfId="0" applyFont="1" applyBorder="1" applyAlignment="1">
      <alignment horizontal="left"/>
    </xf>
    <xf numFmtId="0" fontId="17" fillId="0" borderId="4" xfId="0" applyFont="1" applyBorder="1" applyAlignment="1">
      <alignment vertical="center"/>
    </xf>
    <xf numFmtId="0" fontId="17" fillId="0" borderId="13" xfId="0" applyFont="1" applyBorder="1" applyAlignment="1">
      <alignment vertical="center"/>
    </xf>
    <xf numFmtId="0" fontId="17" fillId="0" borderId="5" xfId="0" applyFont="1" applyBorder="1" applyAlignment="1">
      <alignment vertical="center"/>
    </xf>
    <xf numFmtId="0" fontId="17" fillId="0" borderId="10" xfId="0" applyFont="1" applyBorder="1" applyAlignment="1">
      <alignment vertical="center"/>
    </xf>
    <xf numFmtId="0" fontId="17" fillId="0" borderId="11" xfId="0" applyFont="1" applyBorder="1" applyAlignment="1">
      <alignment vertical="center"/>
    </xf>
    <xf numFmtId="0" fontId="17" fillId="0" borderId="12" xfId="0" applyFont="1" applyBorder="1" applyAlignment="1">
      <alignment vertical="center"/>
    </xf>
    <xf numFmtId="0" fontId="16" fillId="2" borderId="15" xfId="0" applyFont="1" applyFill="1" applyBorder="1" applyAlignment="1">
      <alignment horizontal="left"/>
    </xf>
    <xf numFmtId="0" fontId="17" fillId="0" borderId="15" xfId="0" applyFont="1" applyBorder="1" applyAlignment="1"/>
    <xf numFmtId="0" fontId="17" fillId="0" borderId="4" xfId="0" applyFont="1" applyBorder="1" applyAlignment="1"/>
    <xf numFmtId="0" fontId="17" fillId="0" borderId="13" xfId="0" applyFont="1" applyBorder="1" applyAlignment="1"/>
    <xf numFmtId="0" fontId="17" fillId="0" borderId="5" xfId="0" applyFont="1" applyBorder="1" applyAlignment="1"/>
    <xf numFmtId="0" fontId="17" fillId="0" borderId="8" xfId="0" applyFont="1" applyBorder="1" applyAlignment="1"/>
    <xf numFmtId="0" fontId="17" fillId="0" borderId="14" xfId="0" applyFont="1" applyBorder="1" applyAlignment="1"/>
    <xf numFmtId="0" fontId="17" fillId="0" borderId="9" xfId="0" applyFont="1" applyBorder="1" applyAlignment="1"/>
    <xf numFmtId="0" fontId="17" fillId="0" borderId="10" xfId="0" applyFont="1" applyBorder="1" applyAlignment="1"/>
    <xf numFmtId="0" fontId="17" fillId="0" borderId="11" xfId="0" applyFont="1" applyBorder="1" applyAlignment="1"/>
    <xf numFmtId="0" fontId="17" fillId="0" borderId="12" xfId="0" applyFont="1" applyBorder="1" applyAlignment="1"/>
    <xf numFmtId="0" fontId="16" fillId="2" borderId="8" xfId="0" applyFont="1" applyFill="1" applyBorder="1" applyAlignment="1">
      <alignment horizontal="left"/>
    </xf>
    <xf numFmtId="0" fontId="16" fillId="2" borderId="14" xfId="0" applyFont="1" applyFill="1" applyBorder="1" applyAlignment="1">
      <alignment horizontal="left"/>
    </xf>
    <xf numFmtId="0" fontId="16" fillId="2" borderId="9" xfId="0" applyFont="1" applyFill="1" applyBorder="1" applyAlignment="1">
      <alignment horizontal="left"/>
    </xf>
    <xf numFmtId="0" fontId="16" fillId="2" borderId="10" xfId="0" applyFont="1" applyFill="1" applyBorder="1" applyAlignment="1">
      <alignment horizontal="left"/>
    </xf>
    <xf numFmtId="0" fontId="16" fillId="2" borderId="11" xfId="0" applyFont="1" applyFill="1" applyBorder="1" applyAlignment="1">
      <alignment horizontal="left"/>
    </xf>
    <xf numFmtId="0" fontId="16" fillId="2" borderId="12" xfId="0" applyFont="1" applyFill="1" applyBorder="1" applyAlignment="1">
      <alignment horizontal="left"/>
    </xf>
    <xf numFmtId="0" fontId="21" fillId="2" borderId="10" xfId="0" applyFont="1" applyFill="1" applyBorder="1" applyAlignment="1">
      <alignment horizontal="left"/>
    </xf>
    <xf numFmtId="0" fontId="21" fillId="2" borderId="11" xfId="0" applyFont="1" applyFill="1" applyBorder="1" applyAlignment="1">
      <alignment horizontal="left"/>
    </xf>
    <xf numFmtId="0" fontId="21" fillId="2" borderId="12" xfId="0" applyFont="1" applyFill="1" applyBorder="1" applyAlignment="1">
      <alignment horizontal="left"/>
    </xf>
    <xf numFmtId="0" fontId="16" fillId="0" borderId="15" xfId="0" applyFont="1" applyBorder="1" applyAlignment="1">
      <alignment horizontal="left" vertical="center"/>
    </xf>
    <xf numFmtId="0" fontId="16" fillId="0" borderId="10" xfId="0" applyFont="1" applyBorder="1" applyAlignment="1">
      <alignment horizontal="left" vertical="center"/>
    </xf>
    <xf numFmtId="0" fontId="16" fillId="0" borderId="11" xfId="0" applyFont="1" applyBorder="1" applyAlignment="1">
      <alignment horizontal="left" vertical="center"/>
    </xf>
    <xf numFmtId="0" fontId="16" fillId="0" borderId="12" xfId="0" applyFont="1" applyBorder="1" applyAlignment="1">
      <alignment horizontal="left" vertical="center"/>
    </xf>
    <xf numFmtId="0" fontId="21" fillId="2" borderId="10" xfId="0" applyFont="1" applyFill="1" applyBorder="1" applyAlignment="1">
      <alignment horizontal="left" vertical="center"/>
    </xf>
    <xf numFmtId="0" fontId="21" fillId="2" borderId="11" xfId="0" applyFont="1" applyFill="1" applyBorder="1" applyAlignment="1">
      <alignment horizontal="left" vertical="center"/>
    </xf>
    <xf numFmtId="0" fontId="21" fillId="2" borderId="12" xfId="0" applyFont="1" applyFill="1" applyBorder="1" applyAlignment="1">
      <alignment horizontal="left" vertical="center"/>
    </xf>
    <xf numFmtId="0" fontId="17" fillId="0" borderId="4" xfId="0" applyFont="1" applyBorder="1" applyAlignment="1">
      <alignment horizontal="left" vertical="center"/>
    </xf>
    <xf numFmtId="0" fontId="17" fillId="0" borderId="13" xfId="0" applyFont="1" applyBorder="1" applyAlignment="1">
      <alignment horizontal="left" vertical="center"/>
    </xf>
    <xf numFmtId="0" fontId="17" fillId="0" borderId="5" xfId="0" applyFont="1" applyBorder="1" applyAlignment="1">
      <alignment horizontal="left" vertical="center"/>
    </xf>
    <xf numFmtId="0" fontId="21" fillId="2" borderId="15" xfId="0" applyFont="1" applyFill="1" applyBorder="1" applyAlignment="1">
      <alignment horizontal="left" vertical="center"/>
    </xf>
    <xf numFmtId="0" fontId="21" fillId="2" borderId="8" xfId="0" applyFont="1" applyFill="1" applyBorder="1" applyAlignment="1">
      <alignment horizontal="left"/>
    </xf>
    <xf numFmtId="0" fontId="21" fillId="2" borderId="14" xfId="0" applyFont="1" applyFill="1" applyBorder="1" applyAlignment="1">
      <alignment horizontal="left"/>
    </xf>
    <xf numFmtId="0" fontId="21" fillId="2" borderId="9" xfId="0" applyFont="1" applyFill="1" applyBorder="1" applyAlignment="1">
      <alignment horizontal="left"/>
    </xf>
    <xf numFmtId="49" fontId="0" fillId="0" borderId="10" xfId="0" applyNumberFormat="1" applyFont="1" applyBorder="1" applyAlignment="1">
      <alignment horizontal="center" wrapText="1"/>
    </xf>
    <xf numFmtId="49" fontId="0" fillId="0" borderId="11" xfId="0" applyNumberFormat="1" applyFont="1" applyBorder="1" applyAlignment="1">
      <alignment horizontal="center" wrapText="1"/>
    </xf>
    <xf numFmtId="49" fontId="0" fillId="0" borderId="12" xfId="0" applyNumberFormat="1" applyFont="1" applyBorder="1" applyAlignment="1">
      <alignment horizontal="center" wrapText="1"/>
    </xf>
    <xf numFmtId="0" fontId="0" fillId="0" borderId="0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17" fillId="0" borderId="8" xfId="0" applyFont="1" applyBorder="1" applyAlignment="1">
      <alignment horizontal="left" vertical="center"/>
    </xf>
    <xf numFmtId="0" fontId="17" fillId="0" borderId="14" xfId="0" applyFont="1" applyBorder="1" applyAlignment="1">
      <alignment horizontal="left" vertical="center"/>
    </xf>
    <xf numFmtId="0" fontId="17" fillId="0" borderId="9" xfId="0" applyFont="1" applyBorder="1" applyAlignment="1">
      <alignment horizontal="left" vertical="center"/>
    </xf>
    <xf numFmtId="0" fontId="21" fillId="2" borderId="15" xfId="0" applyFont="1" applyFill="1" applyBorder="1" applyAlignment="1">
      <alignment horizontal="left"/>
    </xf>
    <xf numFmtId="0" fontId="27" fillId="0" borderId="0" xfId="0" applyFont="1" applyBorder="1" applyAlignment="1"/>
    <xf numFmtId="0" fontId="27" fillId="0" borderId="0" xfId="0" applyFont="1" applyAlignment="1">
      <alignment vertical="center"/>
    </xf>
    <xf numFmtId="0" fontId="31" fillId="0" borderId="0" xfId="0" applyFont="1" applyAlignment="1">
      <alignment horizontal="left" vertical="center" indent="2"/>
    </xf>
  </cellXfs>
  <cellStyles count="2">
    <cellStyle name="Normal" xfId="0" builtinId="0"/>
    <cellStyle name="Normal 2" xfId="1" xr:uid="{682E9DD8-D25C-4F13-9E92-E79B7A15B1A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C74EFA-0D50-4078-BFA4-EEF5F7AF1B68}">
  <dimension ref="A1:Z984"/>
  <sheetViews>
    <sheetView tabSelected="1" topLeftCell="A25" zoomScaleNormal="100" workbookViewId="0">
      <selection activeCell="E5" sqref="E5"/>
    </sheetView>
  </sheetViews>
  <sheetFormatPr defaultRowHeight="15" x14ac:dyDescent="0.25"/>
  <cols>
    <col min="1" max="2" width="7" style="83" customWidth="1"/>
    <col min="3" max="4" width="9.140625" style="83"/>
    <col min="5" max="5" width="14.85546875" style="83" customWidth="1"/>
    <col min="6" max="6" width="9.140625" style="83"/>
    <col min="7" max="8" width="9.140625" style="83" customWidth="1"/>
    <col min="9" max="14" width="9.140625" style="83"/>
    <col min="15" max="15" width="9.140625" style="83" customWidth="1"/>
    <col min="16" max="16" width="0.140625" style="83" customWidth="1"/>
    <col min="17" max="16384" width="9.140625" style="83"/>
  </cols>
  <sheetData>
    <row r="1" spans="1:15" x14ac:dyDescent="0.25">
      <c r="A1" s="83" t="s">
        <v>633</v>
      </c>
    </row>
    <row r="2" spans="1:15" x14ac:dyDescent="0.25">
      <c r="A2" s="83" t="s">
        <v>39</v>
      </c>
      <c r="M2" s="84"/>
    </row>
    <row r="3" spans="1:15" x14ac:dyDescent="0.25">
      <c r="A3" s="83" t="s">
        <v>40</v>
      </c>
    </row>
    <row r="4" spans="1:15" x14ac:dyDescent="0.25">
      <c r="A4" s="83" t="s">
        <v>41</v>
      </c>
      <c r="M4" s="84"/>
    </row>
    <row r="5" spans="1:15" x14ac:dyDescent="0.25">
      <c r="A5" s="83" t="s">
        <v>42</v>
      </c>
    </row>
    <row r="6" spans="1:15" x14ac:dyDescent="0.25">
      <c r="A6" s="83" t="s">
        <v>635</v>
      </c>
    </row>
    <row r="7" spans="1:15" x14ac:dyDescent="0.25">
      <c r="A7" s="83" t="s">
        <v>636</v>
      </c>
    </row>
    <row r="11" spans="1:15" x14ac:dyDescent="0.25">
      <c r="A11" s="400" t="s">
        <v>43</v>
      </c>
      <c r="B11" s="400"/>
      <c r="C11" s="400"/>
      <c r="D11" s="400"/>
      <c r="E11" s="400"/>
      <c r="F11" s="400"/>
      <c r="G11" s="400"/>
      <c r="H11" s="400"/>
      <c r="I11" s="400"/>
      <c r="J11" s="400"/>
      <c r="K11" s="400"/>
      <c r="L11" s="400"/>
      <c r="M11" s="400"/>
      <c r="N11" s="400"/>
      <c r="O11" s="400"/>
    </row>
    <row r="12" spans="1:15" x14ac:dyDescent="0.25">
      <c r="A12" s="400" t="s">
        <v>44</v>
      </c>
      <c r="B12" s="400"/>
      <c r="C12" s="400"/>
      <c r="D12" s="400"/>
      <c r="E12" s="400"/>
      <c r="F12" s="400"/>
      <c r="G12" s="400"/>
      <c r="H12" s="400"/>
      <c r="I12" s="400"/>
      <c r="J12" s="400"/>
      <c r="K12" s="400"/>
      <c r="L12" s="400"/>
      <c r="M12" s="400"/>
      <c r="N12" s="400"/>
      <c r="O12" s="400"/>
    </row>
    <row r="16" spans="1:15" x14ac:dyDescent="0.25">
      <c r="A16" s="83" t="s">
        <v>45</v>
      </c>
      <c r="D16" s="83" t="s">
        <v>48</v>
      </c>
    </row>
    <row r="17" spans="1:12" x14ac:dyDescent="0.25">
      <c r="A17" s="83" t="s">
        <v>46</v>
      </c>
      <c r="D17" s="83" t="s">
        <v>49</v>
      </c>
    </row>
    <row r="18" spans="1:12" x14ac:dyDescent="0.25">
      <c r="A18" s="83" t="s">
        <v>47</v>
      </c>
      <c r="D18" s="83" t="s">
        <v>50</v>
      </c>
    </row>
    <row r="26" spans="1:12" x14ac:dyDescent="0.25">
      <c r="L26" s="83" t="s">
        <v>371</v>
      </c>
    </row>
    <row r="28" spans="1:12" x14ac:dyDescent="0.25">
      <c r="L28" s="83" t="s">
        <v>51</v>
      </c>
    </row>
    <row r="29" spans="1:12" x14ac:dyDescent="0.25">
      <c r="L29" s="83" t="s">
        <v>372</v>
      </c>
    </row>
    <row r="34" spans="1:15" x14ac:dyDescent="0.25">
      <c r="A34" s="83" t="s">
        <v>633</v>
      </c>
    </row>
    <row r="35" spans="1:15" x14ac:dyDescent="0.25">
      <c r="A35" s="83" t="s">
        <v>39</v>
      </c>
    </row>
    <row r="36" spans="1:15" x14ac:dyDescent="0.25">
      <c r="A36" s="83" t="s">
        <v>40</v>
      </c>
    </row>
    <row r="37" spans="1:15" x14ac:dyDescent="0.25">
      <c r="A37" s="83" t="s">
        <v>41</v>
      </c>
    </row>
    <row r="38" spans="1:15" x14ac:dyDescent="0.25">
      <c r="A38" s="83" t="s">
        <v>52</v>
      </c>
    </row>
    <row r="39" spans="1:15" x14ac:dyDescent="0.25">
      <c r="A39" s="83" t="s">
        <v>638</v>
      </c>
    </row>
    <row r="40" spans="1:15" x14ac:dyDescent="0.25">
      <c r="A40" s="83" t="s">
        <v>639</v>
      </c>
    </row>
    <row r="42" spans="1:15" x14ac:dyDescent="0.25">
      <c r="A42" s="83" t="s">
        <v>54</v>
      </c>
    </row>
    <row r="43" spans="1:15" x14ac:dyDescent="0.25">
      <c r="A43" s="83" t="s">
        <v>53</v>
      </c>
    </row>
    <row r="44" spans="1:15" x14ac:dyDescent="0.25">
      <c r="A44" s="83" t="s">
        <v>55</v>
      </c>
    </row>
    <row r="45" spans="1:15" x14ac:dyDescent="0.25">
      <c r="A45" s="83" t="s">
        <v>640</v>
      </c>
    </row>
    <row r="47" spans="1:15" x14ac:dyDescent="0.25">
      <c r="A47" s="400" t="s">
        <v>43</v>
      </c>
      <c r="B47" s="400"/>
      <c r="C47" s="400"/>
      <c r="D47" s="400"/>
      <c r="E47" s="400"/>
      <c r="F47" s="400"/>
      <c r="G47" s="400"/>
      <c r="H47" s="400"/>
      <c r="I47" s="400"/>
      <c r="J47" s="400"/>
      <c r="K47" s="400"/>
      <c r="L47" s="400"/>
      <c r="M47" s="400"/>
      <c r="N47" s="400"/>
      <c r="O47" s="400"/>
    </row>
    <row r="48" spans="1:15" x14ac:dyDescent="0.25">
      <c r="A48" s="400" t="s">
        <v>44</v>
      </c>
      <c r="B48" s="400"/>
      <c r="C48" s="400"/>
      <c r="D48" s="400"/>
      <c r="E48" s="400"/>
      <c r="F48" s="400"/>
      <c r="G48" s="400"/>
      <c r="H48" s="400"/>
      <c r="I48" s="400"/>
      <c r="J48" s="400"/>
      <c r="K48" s="400"/>
      <c r="L48" s="400"/>
      <c r="M48" s="400"/>
      <c r="N48" s="400"/>
      <c r="O48" s="400"/>
    </row>
    <row r="50" spans="1:15" x14ac:dyDescent="0.25">
      <c r="A50" s="400" t="s">
        <v>56</v>
      </c>
      <c r="B50" s="400"/>
      <c r="C50" s="400"/>
      <c r="D50" s="400"/>
      <c r="E50" s="400"/>
      <c r="F50" s="400"/>
      <c r="G50" s="400"/>
      <c r="H50" s="400"/>
      <c r="I50" s="400"/>
      <c r="J50" s="400"/>
      <c r="K50" s="400"/>
      <c r="L50" s="400"/>
      <c r="M50" s="400"/>
      <c r="N50" s="400"/>
      <c r="O50" s="400"/>
    </row>
    <row r="51" spans="1:15" x14ac:dyDescent="0.25">
      <c r="A51" s="400" t="s">
        <v>57</v>
      </c>
      <c r="B51" s="400"/>
      <c r="C51" s="400"/>
      <c r="D51" s="400"/>
      <c r="E51" s="400"/>
      <c r="F51" s="400"/>
      <c r="G51" s="400"/>
      <c r="H51" s="400"/>
      <c r="I51" s="400"/>
      <c r="J51" s="400"/>
      <c r="K51" s="400"/>
      <c r="L51" s="400"/>
      <c r="M51" s="400"/>
      <c r="N51" s="400"/>
      <c r="O51" s="400"/>
    </row>
    <row r="52" spans="1:15" x14ac:dyDescent="0.25">
      <c r="A52" s="83" t="s">
        <v>58</v>
      </c>
      <c r="F52" s="129">
        <f>M75</f>
        <v>3956910</v>
      </c>
      <c r="G52" s="83" t="s">
        <v>607</v>
      </c>
    </row>
    <row r="53" spans="1:15" x14ac:dyDescent="0.25">
      <c r="A53" s="83" t="s">
        <v>59</v>
      </c>
      <c r="F53" s="129">
        <f>M203</f>
        <v>3956910</v>
      </c>
      <c r="G53" s="83" t="s">
        <v>607</v>
      </c>
    </row>
    <row r="55" spans="1:15" x14ac:dyDescent="0.25">
      <c r="A55" s="400" t="s">
        <v>60</v>
      </c>
      <c r="B55" s="400"/>
      <c r="C55" s="400"/>
      <c r="D55" s="400"/>
      <c r="E55" s="400"/>
      <c r="F55" s="400"/>
      <c r="G55" s="400"/>
      <c r="H55" s="400"/>
      <c r="I55" s="400"/>
      <c r="J55" s="400"/>
      <c r="K55" s="400"/>
      <c r="L55" s="400"/>
      <c r="M55" s="400"/>
      <c r="N55" s="400"/>
      <c r="O55" s="400"/>
    </row>
    <row r="56" spans="1:15" x14ac:dyDescent="0.25">
      <c r="A56" s="400" t="s">
        <v>61</v>
      </c>
      <c r="B56" s="400"/>
      <c r="C56" s="400"/>
      <c r="D56" s="400"/>
      <c r="E56" s="400"/>
      <c r="F56" s="400"/>
      <c r="G56" s="400"/>
      <c r="H56" s="400"/>
      <c r="I56" s="400"/>
      <c r="J56" s="400"/>
      <c r="K56" s="400"/>
      <c r="L56" s="400"/>
      <c r="M56" s="400"/>
      <c r="N56" s="400"/>
      <c r="O56" s="400"/>
    </row>
    <row r="57" spans="1:15" x14ac:dyDescent="0.25">
      <c r="A57" s="83" t="s">
        <v>62</v>
      </c>
    </row>
    <row r="67" spans="1:15" x14ac:dyDescent="0.25">
      <c r="A67" s="83" t="s">
        <v>0</v>
      </c>
    </row>
    <row r="69" spans="1:15" x14ac:dyDescent="0.25">
      <c r="A69" s="84" t="s">
        <v>1</v>
      </c>
      <c r="B69" s="84"/>
      <c r="C69" s="84"/>
    </row>
    <row r="71" spans="1:15" x14ac:dyDescent="0.25">
      <c r="A71" s="85"/>
      <c r="B71" s="86"/>
      <c r="C71" s="86"/>
      <c r="D71" s="87"/>
      <c r="E71" s="88"/>
      <c r="F71" s="1" t="s">
        <v>16</v>
      </c>
      <c r="G71" s="1"/>
      <c r="H71" s="1" t="s">
        <v>19</v>
      </c>
      <c r="I71" s="1"/>
      <c r="J71" s="1"/>
      <c r="K71" s="1"/>
      <c r="L71" s="1"/>
      <c r="M71" s="1"/>
      <c r="N71" s="387" t="s">
        <v>5</v>
      </c>
      <c r="O71" s="388"/>
    </row>
    <row r="72" spans="1:15" x14ac:dyDescent="0.25">
      <c r="A72" s="89" t="s">
        <v>2</v>
      </c>
      <c r="B72" s="90"/>
      <c r="C72" s="389" t="s">
        <v>4</v>
      </c>
      <c r="D72" s="390"/>
      <c r="E72" s="391"/>
      <c r="F72" s="2" t="s">
        <v>18</v>
      </c>
      <c r="G72" s="2" t="s">
        <v>7</v>
      </c>
      <c r="H72" s="2" t="s">
        <v>20</v>
      </c>
      <c r="I72" s="2" t="s">
        <v>14</v>
      </c>
      <c r="J72" s="2" t="s">
        <v>12</v>
      </c>
      <c r="K72" s="2" t="s">
        <v>10</v>
      </c>
      <c r="L72" s="2" t="s">
        <v>9</v>
      </c>
      <c r="M72" s="2" t="s">
        <v>7</v>
      </c>
      <c r="N72" s="392" t="s">
        <v>6</v>
      </c>
      <c r="O72" s="393"/>
    </row>
    <row r="73" spans="1:15" x14ac:dyDescent="0.25">
      <c r="A73" s="92" t="s">
        <v>3</v>
      </c>
      <c r="B73" s="93"/>
      <c r="C73" s="93"/>
      <c r="D73" s="94"/>
      <c r="E73" s="95"/>
      <c r="F73" s="3">
        <v>2023</v>
      </c>
      <c r="G73" s="3">
        <v>2024</v>
      </c>
      <c r="H73" s="3" t="s">
        <v>17</v>
      </c>
      <c r="I73" s="3" t="s">
        <v>15</v>
      </c>
      <c r="J73" s="3" t="s">
        <v>13</v>
      </c>
      <c r="K73" s="3" t="s">
        <v>11</v>
      </c>
      <c r="L73" s="3" t="s">
        <v>8</v>
      </c>
      <c r="M73" s="3">
        <v>2025</v>
      </c>
      <c r="N73" s="8">
        <v>2026</v>
      </c>
      <c r="O73" s="9">
        <v>2027</v>
      </c>
    </row>
    <row r="74" spans="1:15" x14ac:dyDescent="0.25">
      <c r="A74" s="4"/>
      <c r="B74" s="4"/>
    </row>
    <row r="75" spans="1:15" x14ac:dyDescent="0.25">
      <c r="A75" s="6"/>
      <c r="B75" s="7"/>
      <c r="C75" s="96" t="s">
        <v>122</v>
      </c>
      <c r="D75" s="96"/>
      <c r="E75" s="97"/>
      <c r="F75" s="98">
        <f t="shared" ref="F75:O75" si="0">F76+F192+F196</f>
        <v>1512563</v>
      </c>
      <c r="G75" s="98">
        <f t="shared" si="0"/>
        <v>1651594</v>
      </c>
      <c r="H75" s="98">
        <f t="shared" si="0"/>
        <v>1308269</v>
      </c>
      <c r="I75" s="98">
        <f t="shared" si="0"/>
        <v>1216705</v>
      </c>
      <c r="J75" s="98">
        <f t="shared" si="0"/>
        <v>0</v>
      </c>
      <c r="K75" s="98">
        <f t="shared" si="0"/>
        <v>25000</v>
      </c>
      <c r="L75" s="98">
        <f t="shared" si="0"/>
        <v>2715205</v>
      </c>
      <c r="M75" s="98">
        <f t="shared" si="0"/>
        <v>3956910</v>
      </c>
      <c r="N75" s="98">
        <f t="shared" si="0"/>
        <v>2268263</v>
      </c>
      <c r="O75" s="99">
        <f t="shared" si="0"/>
        <v>1976563</v>
      </c>
    </row>
    <row r="76" spans="1:15" x14ac:dyDescent="0.25">
      <c r="A76" s="6"/>
      <c r="B76" s="7"/>
      <c r="C76" s="96" t="s">
        <v>125</v>
      </c>
      <c r="D76" s="96"/>
      <c r="E76" s="97"/>
      <c r="F76" s="98">
        <f t="shared" ref="F76:O76" si="1">F77+F112+F144+F146+F162</f>
        <v>1512563</v>
      </c>
      <c r="G76" s="98">
        <f t="shared" si="1"/>
        <v>1612634</v>
      </c>
      <c r="H76" s="98">
        <f t="shared" si="1"/>
        <v>1269317</v>
      </c>
      <c r="I76" s="98">
        <f t="shared" si="1"/>
        <v>1216705</v>
      </c>
      <c r="J76" s="98">
        <f t="shared" si="1"/>
        <v>0</v>
      </c>
      <c r="K76" s="98">
        <f t="shared" si="1"/>
        <v>25000</v>
      </c>
      <c r="L76" s="98">
        <f t="shared" si="1"/>
        <v>2668264</v>
      </c>
      <c r="M76" s="98">
        <f t="shared" si="1"/>
        <v>3909969</v>
      </c>
      <c r="N76" s="98">
        <f t="shared" si="1"/>
        <v>2263697</v>
      </c>
      <c r="O76" s="99">
        <f t="shared" si="1"/>
        <v>1970946</v>
      </c>
    </row>
    <row r="77" spans="1:15" x14ac:dyDescent="0.25">
      <c r="A77" s="6"/>
      <c r="B77" s="7"/>
      <c r="C77" s="96" t="s">
        <v>80</v>
      </c>
      <c r="D77" s="96"/>
      <c r="E77" s="97"/>
      <c r="F77" s="98">
        <f>F78+F85+F93+F108</f>
        <v>240762</v>
      </c>
      <c r="G77" s="98">
        <f t="shared" ref="G77:O77" si="2">G78+G85+G93+G108</f>
        <v>286600</v>
      </c>
      <c r="H77" s="98">
        <f t="shared" si="2"/>
        <v>204720</v>
      </c>
      <c r="I77" s="98">
        <f t="shared" si="2"/>
        <v>334254</v>
      </c>
      <c r="J77" s="98">
        <f t="shared" si="2"/>
        <v>0</v>
      </c>
      <c r="K77" s="98">
        <f t="shared" si="2"/>
        <v>0</v>
      </c>
      <c r="L77" s="98">
        <f>L78+L85+L93+L108</f>
        <v>0</v>
      </c>
      <c r="M77" s="98">
        <f t="shared" si="2"/>
        <v>334254</v>
      </c>
      <c r="N77" s="98">
        <f t="shared" si="2"/>
        <v>350891</v>
      </c>
      <c r="O77" s="99">
        <f t="shared" si="2"/>
        <v>364140</v>
      </c>
    </row>
    <row r="78" spans="1:15" x14ac:dyDescent="0.25">
      <c r="A78" s="6"/>
      <c r="B78" s="7"/>
      <c r="C78" s="100" t="s">
        <v>67</v>
      </c>
      <c r="D78" s="101"/>
      <c r="E78" s="97"/>
      <c r="F78" s="98">
        <f>F79+F81+F83</f>
        <v>2426</v>
      </c>
      <c r="G78" s="98">
        <f t="shared" ref="G78:O78" si="3">G79+G81+G83</f>
        <v>3000</v>
      </c>
      <c r="H78" s="98">
        <f t="shared" si="3"/>
        <v>2381</v>
      </c>
      <c r="I78" s="98">
        <f t="shared" si="3"/>
        <v>3300</v>
      </c>
      <c r="J78" s="98">
        <f>J79+J81+J83</f>
        <v>0</v>
      </c>
      <c r="K78" s="98">
        <f t="shared" si="3"/>
        <v>0</v>
      </c>
      <c r="L78" s="98">
        <f t="shared" si="3"/>
        <v>0</v>
      </c>
      <c r="M78" s="98">
        <f>M79+M81+M83</f>
        <v>3300</v>
      </c>
      <c r="N78" s="98">
        <f t="shared" si="3"/>
        <v>3300</v>
      </c>
      <c r="O78" s="99">
        <f t="shared" si="3"/>
        <v>3300</v>
      </c>
    </row>
    <row r="79" spans="1:15" x14ac:dyDescent="0.25">
      <c r="A79" s="12">
        <v>711111</v>
      </c>
      <c r="B79" s="12"/>
      <c r="C79" s="102" t="s">
        <v>66</v>
      </c>
      <c r="D79" s="103"/>
      <c r="E79" s="87"/>
      <c r="F79" s="104">
        <v>0</v>
      </c>
      <c r="G79" s="104">
        <v>0</v>
      </c>
      <c r="H79" s="104">
        <v>0</v>
      </c>
      <c r="I79" s="104">
        <v>100</v>
      </c>
      <c r="J79" s="104"/>
      <c r="K79" s="104"/>
      <c r="L79" s="104"/>
      <c r="M79" s="104">
        <f>L79+K79+J79+I79</f>
        <v>100</v>
      </c>
      <c r="N79" s="104">
        <v>100</v>
      </c>
      <c r="O79" s="104">
        <v>100</v>
      </c>
    </row>
    <row r="80" spans="1:15" x14ac:dyDescent="0.25">
      <c r="A80" s="10"/>
      <c r="B80" s="10"/>
      <c r="C80" s="105" t="s">
        <v>64</v>
      </c>
      <c r="D80" s="106"/>
      <c r="E80" s="94"/>
      <c r="F80" s="107"/>
      <c r="G80" s="107"/>
      <c r="H80" s="107"/>
      <c r="I80" s="107"/>
      <c r="J80" s="107"/>
      <c r="K80" s="107"/>
      <c r="L80" s="107"/>
      <c r="M80" s="107"/>
      <c r="N80" s="107"/>
      <c r="O80" s="107"/>
    </row>
    <row r="81" spans="1:15" x14ac:dyDescent="0.25">
      <c r="A81" s="11">
        <v>711112</v>
      </c>
      <c r="B81" s="11"/>
      <c r="C81" s="108" t="s">
        <v>31</v>
      </c>
      <c r="D81" s="108"/>
      <c r="E81" s="108"/>
      <c r="F81" s="109">
        <v>789</v>
      </c>
      <c r="G81" s="109">
        <v>1000</v>
      </c>
      <c r="H81" s="109">
        <v>459</v>
      </c>
      <c r="I81" s="109">
        <v>1000</v>
      </c>
      <c r="J81" s="109"/>
      <c r="K81" s="109"/>
      <c r="L81" s="109"/>
      <c r="M81" s="109">
        <f>L81+K81+J81+I81</f>
        <v>1000</v>
      </c>
      <c r="N81" s="109">
        <v>1000</v>
      </c>
      <c r="O81" s="109">
        <v>1000</v>
      </c>
    </row>
    <row r="82" spans="1:15" x14ac:dyDescent="0.25">
      <c r="A82" s="10"/>
      <c r="B82" s="10"/>
      <c r="C82" s="94" t="s">
        <v>65</v>
      </c>
      <c r="D82" s="94"/>
      <c r="E82" s="94"/>
      <c r="F82" s="110"/>
      <c r="G82" s="110"/>
      <c r="H82" s="110"/>
      <c r="I82" s="110"/>
      <c r="J82" s="110"/>
      <c r="K82" s="110"/>
      <c r="L82" s="110"/>
      <c r="M82" s="110"/>
      <c r="N82" s="110"/>
      <c r="O82" s="110"/>
    </row>
    <row r="83" spans="1:15" x14ac:dyDescent="0.25">
      <c r="A83" s="7">
        <v>711211</v>
      </c>
      <c r="B83" s="7"/>
      <c r="C83" s="97" t="s">
        <v>26</v>
      </c>
      <c r="D83" s="97"/>
      <c r="E83" s="97"/>
      <c r="F83" s="111">
        <v>1637</v>
      </c>
      <c r="G83" s="111">
        <v>2000</v>
      </c>
      <c r="H83" s="111">
        <v>1922</v>
      </c>
      <c r="I83" s="111">
        <v>2200</v>
      </c>
      <c r="J83" s="111"/>
      <c r="K83" s="111"/>
      <c r="L83" s="111"/>
      <c r="M83" s="111">
        <f>L83+K83+J83+I83</f>
        <v>2200</v>
      </c>
      <c r="N83" s="111">
        <v>2200</v>
      </c>
      <c r="O83" s="111">
        <v>2200</v>
      </c>
    </row>
    <row r="84" spans="1:15" x14ac:dyDescent="0.25">
      <c r="A84" s="5"/>
      <c r="B84" s="5"/>
      <c r="C84" s="112"/>
      <c r="D84" s="112"/>
      <c r="E84" s="112"/>
      <c r="F84" s="113"/>
      <c r="G84" s="113"/>
      <c r="H84" s="113"/>
      <c r="I84" s="113"/>
      <c r="J84" s="113"/>
      <c r="K84" s="113"/>
      <c r="L84" s="113"/>
      <c r="M84" s="113"/>
      <c r="N84" s="113"/>
      <c r="O84" s="113"/>
    </row>
    <row r="85" spans="1:15" x14ac:dyDescent="0.25">
      <c r="A85" s="6"/>
      <c r="B85" s="7"/>
      <c r="C85" s="96" t="s">
        <v>21</v>
      </c>
      <c r="D85" s="96"/>
      <c r="E85" s="96"/>
      <c r="F85" s="98">
        <f>F86+F87+F88+F89+F90+F91</f>
        <v>8330</v>
      </c>
      <c r="G85" s="98">
        <f t="shared" ref="G85:O85" si="4">G86+G87+G88+G89+G90+G91</f>
        <v>15200</v>
      </c>
      <c r="H85" s="98">
        <f t="shared" si="4"/>
        <v>10539</v>
      </c>
      <c r="I85" s="98">
        <f t="shared" si="4"/>
        <v>17700</v>
      </c>
      <c r="J85" s="98">
        <f t="shared" si="4"/>
        <v>0</v>
      </c>
      <c r="K85" s="98">
        <f t="shared" si="4"/>
        <v>0</v>
      </c>
      <c r="L85" s="98">
        <f t="shared" si="4"/>
        <v>0</v>
      </c>
      <c r="M85" s="98">
        <f>M86+M87+M88+M89+M90+M91</f>
        <v>17700</v>
      </c>
      <c r="N85" s="98">
        <f t="shared" si="4"/>
        <v>17900</v>
      </c>
      <c r="O85" s="99">
        <f t="shared" si="4"/>
        <v>17900</v>
      </c>
    </row>
    <row r="86" spans="1:15" x14ac:dyDescent="0.25">
      <c r="A86" s="7">
        <v>714111</v>
      </c>
      <c r="B86" s="7"/>
      <c r="C86" s="97" t="s">
        <v>22</v>
      </c>
      <c r="D86" s="97"/>
      <c r="E86" s="97"/>
      <c r="F86" s="111">
        <v>4037</v>
      </c>
      <c r="G86" s="111">
        <v>4000</v>
      </c>
      <c r="H86" s="111">
        <v>2838</v>
      </c>
      <c r="I86" s="111">
        <v>4200</v>
      </c>
      <c r="J86" s="111"/>
      <c r="K86" s="111"/>
      <c r="L86" s="111"/>
      <c r="M86" s="111">
        <v>4200</v>
      </c>
      <c r="N86" s="111">
        <v>4200</v>
      </c>
      <c r="O86" s="111">
        <v>4200</v>
      </c>
    </row>
    <row r="87" spans="1:15" x14ac:dyDescent="0.25">
      <c r="A87" s="7">
        <v>714112</v>
      </c>
      <c r="B87" s="7"/>
      <c r="C87" s="97" t="s">
        <v>23</v>
      </c>
      <c r="D87" s="97"/>
      <c r="E87" s="97"/>
      <c r="F87" s="111">
        <v>0</v>
      </c>
      <c r="G87" s="111">
        <v>0</v>
      </c>
      <c r="H87" s="111">
        <v>0</v>
      </c>
      <c r="I87" s="111">
        <v>300</v>
      </c>
      <c r="J87" s="111"/>
      <c r="K87" s="111"/>
      <c r="L87" s="111"/>
      <c r="M87" s="111">
        <f t="shared" ref="M87:M91" si="5">L87+K87+J87+I87</f>
        <v>300</v>
      </c>
      <c r="N87" s="111">
        <v>500</v>
      </c>
      <c r="O87" s="111">
        <v>500</v>
      </c>
    </row>
    <row r="88" spans="1:15" x14ac:dyDescent="0.25">
      <c r="A88" s="7">
        <v>714113</v>
      </c>
      <c r="B88" s="7"/>
      <c r="C88" s="97" t="s">
        <v>24</v>
      </c>
      <c r="D88" s="97"/>
      <c r="E88" s="97"/>
      <c r="F88" s="111">
        <v>90</v>
      </c>
      <c r="G88" s="111">
        <v>200</v>
      </c>
      <c r="H88" s="111">
        <v>135</v>
      </c>
      <c r="I88" s="111">
        <v>200</v>
      </c>
      <c r="J88" s="111"/>
      <c r="K88" s="111"/>
      <c r="L88" s="111"/>
      <c r="M88" s="111">
        <f t="shared" si="5"/>
        <v>200</v>
      </c>
      <c r="N88" s="111">
        <v>200</v>
      </c>
      <c r="O88" s="111">
        <v>200</v>
      </c>
    </row>
    <row r="89" spans="1:15" x14ac:dyDescent="0.25">
      <c r="A89" s="7">
        <v>714121</v>
      </c>
      <c r="B89" s="7"/>
      <c r="C89" s="97" t="s">
        <v>68</v>
      </c>
      <c r="D89" s="97"/>
      <c r="E89" s="97"/>
      <c r="F89" s="111">
        <v>116</v>
      </c>
      <c r="G89" s="111">
        <v>1000</v>
      </c>
      <c r="H89" s="111">
        <v>629</v>
      </c>
      <c r="I89" s="111">
        <v>1000</v>
      </c>
      <c r="J89" s="111"/>
      <c r="K89" s="111"/>
      <c r="L89" s="111"/>
      <c r="M89" s="111">
        <f t="shared" si="5"/>
        <v>1000</v>
      </c>
      <c r="N89" s="111">
        <v>1000</v>
      </c>
      <c r="O89" s="111">
        <v>1000</v>
      </c>
    </row>
    <row r="90" spans="1:15" x14ac:dyDescent="0.25">
      <c r="A90" s="7">
        <v>714131</v>
      </c>
      <c r="B90" s="7"/>
      <c r="C90" s="97" t="s">
        <v>69</v>
      </c>
      <c r="D90" s="97"/>
      <c r="E90" s="97"/>
      <c r="F90" s="111">
        <v>3998</v>
      </c>
      <c r="G90" s="111">
        <v>8000</v>
      </c>
      <c r="H90" s="111">
        <v>5045</v>
      </c>
      <c r="I90" s="111">
        <v>9000</v>
      </c>
      <c r="J90" s="111"/>
      <c r="K90" s="111"/>
      <c r="L90" s="111"/>
      <c r="M90" s="111">
        <f t="shared" si="5"/>
        <v>9000</v>
      </c>
      <c r="N90" s="111">
        <v>9000</v>
      </c>
      <c r="O90" s="111">
        <v>9000</v>
      </c>
    </row>
    <row r="91" spans="1:15" x14ac:dyDescent="0.25">
      <c r="A91" s="7">
        <v>714132</v>
      </c>
      <c r="B91" s="7"/>
      <c r="C91" s="97" t="s">
        <v>70</v>
      </c>
      <c r="D91" s="97"/>
      <c r="E91" s="97"/>
      <c r="F91" s="111">
        <v>89</v>
      </c>
      <c r="G91" s="111">
        <v>2000</v>
      </c>
      <c r="H91" s="111">
        <v>1892</v>
      </c>
      <c r="I91" s="111">
        <v>3000</v>
      </c>
      <c r="J91" s="111"/>
      <c r="K91" s="111"/>
      <c r="L91" s="111"/>
      <c r="M91" s="111">
        <f t="shared" si="5"/>
        <v>3000</v>
      </c>
      <c r="N91" s="111">
        <v>3000</v>
      </c>
      <c r="O91" s="111">
        <v>3000</v>
      </c>
    </row>
    <row r="92" spans="1:15" x14ac:dyDescent="0.25">
      <c r="A92" s="5"/>
      <c r="B92" s="5"/>
      <c r="C92" s="112"/>
      <c r="D92" s="112"/>
      <c r="E92" s="112"/>
      <c r="F92" s="113"/>
      <c r="G92" s="113"/>
      <c r="H92" s="113"/>
      <c r="I92" s="113"/>
      <c r="J92" s="113"/>
      <c r="K92" s="113"/>
      <c r="L92" s="113"/>
      <c r="M92" s="113"/>
      <c r="N92" s="113"/>
      <c r="O92" s="113"/>
    </row>
    <row r="93" spans="1:15" x14ac:dyDescent="0.25">
      <c r="A93" s="6"/>
      <c r="B93" s="7"/>
      <c r="C93" s="96" t="s">
        <v>25</v>
      </c>
      <c r="D93" s="96"/>
      <c r="E93" s="96"/>
      <c r="F93" s="98">
        <f>F94+F96+F98+F103+F105</f>
        <v>58043</v>
      </c>
      <c r="G93" s="98">
        <f t="shared" ref="G93:O93" si="6">G94+G96+G98+G103+G105</f>
        <v>65300</v>
      </c>
      <c r="H93" s="98">
        <f t="shared" si="6"/>
        <v>48202</v>
      </c>
      <c r="I93" s="98">
        <f t="shared" si="6"/>
        <v>107150</v>
      </c>
      <c r="J93" s="98">
        <f t="shared" si="6"/>
        <v>0</v>
      </c>
      <c r="K93" s="98">
        <f t="shared" si="6"/>
        <v>0</v>
      </c>
      <c r="L93" s="98">
        <f t="shared" si="6"/>
        <v>0</v>
      </c>
      <c r="M93" s="98">
        <f t="shared" si="6"/>
        <v>107150</v>
      </c>
      <c r="N93" s="98">
        <f t="shared" si="6"/>
        <v>107150</v>
      </c>
      <c r="O93" s="99">
        <f t="shared" si="6"/>
        <v>107150</v>
      </c>
    </row>
    <row r="94" spans="1:15" x14ac:dyDescent="0.25">
      <c r="A94" s="12">
        <v>716111</v>
      </c>
      <c r="B94" s="12"/>
      <c r="C94" s="87" t="s">
        <v>71</v>
      </c>
      <c r="D94" s="87"/>
      <c r="E94" s="87"/>
      <c r="F94" s="104">
        <v>51252</v>
      </c>
      <c r="G94" s="104">
        <v>60000</v>
      </c>
      <c r="H94" s="104">
        <v>44747</v>
      </c>
      <c r="I94" s="104">
        <v>100000</v>
      </c>
      <c r="J94" s="104"/>
      <c r="K94" s="104"/>
      <c r="L94" s="104"/>
      <c r="M94" s="104">
        <f>L94+K94+J94+I94</f>
        <v>100000</v>
      </c>
      <c r="N94" s="104">
        <v>100000</v>
      </c>
      <c r="O94" s="104">
        <v>100000</v>
      </c>
    </row>
    <row r="95" spans="1:15" x14ac:dyDescent="0.25">
      <c r="A95" s="10"/>
      <c r="B95" s="10"/>
      <c r="C95" s="94" t="s">
        <v>63</v>
      </c>
      <c r="D95" s="94"/>
      <c r="E95" s="94"/>
      <c r="F95" s="110"/>
      <c r="G95" s="110"/>
      <c r="H95" s="110"/>
      <c r="I95" s="110"/>
      <c r="J95" s="110"/>
      <c r="K95" s="110"/>
      <c r="L95" s="110"/>
      <c r="M95" s="110"/>
      <c r="N95" s="110"/>
      <c r="O95" s="110"/>
    </row>
    <row r="96" spans="1:15" x14ac:dyDescent="0.25">
      <c r="A96" s="12">
        <v>716112</v>
      </c>
      <c r="B96" s="12"/>
      <c r="C96" s="87" t="s">
        <v>78</v>
      </c>
      <c r="D96" s="87"/>
      <c r="E96" s="87"/>
      <c r="F96" s="104">
        <v>260</v>
      </c>
      <c r="G96" s="104">
        <v>1000</v>
      </c>
      <c r="H96" s="104">
        <v>411</v>
      </c>
      <c r="I96" s="104">
        <v>2000</v>
      </c>
      <c r="J96" s="104"/>
      <c r="K96" s="104"/>
      <c r="L96" s="104"/>
      <c r="M96" s="104">
        <f>L96+K96+J96+I96</f>
        <v>2000</v>
      </c>
      <c r="N96" s="104">
        <v>2000</v>
      </c>
      <c r="O96" s="104">
        <v>2000</v>
      </c>
    </row>
    <row r="97" spans="1:15" x14ac:dyDescent="0.25">
      <c r="A97" s="10"/>
      <c r="B97" s="10"/>
      <c r="C97" s="94" t="s">
        <v>79</v>
      </c>
      <c r="D97" s="94"/>
      <c r="E97" s="94"/>
      <c r="F97" s="110"/>
      <c r="G97" s="110"/>
      <c r="H97" s="110"/>
      <c r="I97" s="110"/>
      <c r="J97" s="110"/>
      <c r="K97" s="110"/>
      <c r="L97" s="110"/>
      <c r="M97" s="110"/>
      <c r="N97" s="110"/>
      <c r="O97" s="110"/>
    </row>
    <row r="98" spans="1:15" x14ac:dyDescent="0.25">
      <c r="A98" s="12">
        <v>716115</v>
      </c>
      <c r="B98" s="12"/>
      <c r="C98" s="87" t="s">
        <v>72</v>
      </c>
      <c r="D98" s="87"/>
      <c r="E98" s="87"/>
      <c r="F98" s="104">
        <v>31</v>
      </c>
      <c r="G98" s="104">
        <v>100</v>
      </c>
      <c r="H98" s="104">
        <v>97</v>
      </c>
      <c r="I98" s="104">
        <v>150</v>
      </c>
      <c r="J98" s="104"/>
      <c r="K98" s="104"/>
      <c r="L98" s="104"/>
      <c r="M98" s="104">
        <f>L98+K98+J98+I98</f>
        <v>150</v>
      </c>
      <c r="N98" s="104">
        <v>150</v>
      </c>
      <c r="O98" s="104">
        <v>150</v>
      </c>
    </row>
    <row r="99" spans="1:15" x14ac:dyDescent="0.25">
      <c r="A99" s="10"/>
      <c r="B99" s="10"/>
      <c r="C99" s="94" t="s">
        <v>73</v>
      </c>
      <c r="D99" s="94"/>
      <c r="E99" s="94"/>
      <c r="F99" s="110"/>
      <c r="G99" s="110"/>
      <c r="H99" s="110"/>
      <c r="I99" s="110"/>
      <c r="J99" s="110"/>
      <c r="K99" s="110"/>
      <c r="L99" s="110"/>
      <c r="M99" s="110"/>
      <c r="N99" s="110"/>
      <c r="O99" s="110"/>
    </row>
    <row r="100" spans="1:15" x14ac:dyDescent="0.25">
      <c r="A100" s="85"/>
      <c r="B100" s="86"/>
      <c r="C100" s="86"/>
      <c r="D100" s="87"/>
      <c r="E100" s="88"/>
      <c r="F100" s="1" t="s">
        <v>16</v>
      </c>
      <c r="G100" s="1"/>
      <c r="H100" s="1" t="s">
        <v>19</v>
      </c>
      <c r="I100" s="1"/>
      <c r="J100" s="1"/>
      <c r="K100" s="1"/>
      <c r="L100" s="1"/>
      <c r="M100" s="1"/>
      <c r="N100" s="387" t="s">
        <v>5</v>
      </c>
      <c r="O100" s="388"/>
    </row>
    <row r="101" spans="1:15" x14ac:dyDescent="0.25">
      <c r="A101" s="89" t="s">
        <v>2</v>
      </c>
      <c r="B101" s="90"/>
      <c r="C101" s="389" t="s">
        <v>4</v>
      </c>
      <c r="D101" s="390"/>
      <c r="E101" s="391"/>
      <c r="F101" s="2" t="s">
        <v>18</v>
      </c>
      <c r="G101" s="2" t="s">
        <v>7</v>
      </c>
      <c r="H101" s="2" t="s">
        <v>20</v>
      </c>
      <c r="I101" s="2" t="s">
        <v>14</v>
      </c>
      <c r="J101" s="2" t="s">
        <v>12</v>
      </c>
      <c r="K101" s="2" t="s">
        <v>10</v>
      </c>
      <c r="L101" s="2" t="s">
        <v>9</v>
      </c>
      <c r="M101" s="2" t="s">
        <v>7</v>
      </c>
      <c r="N101" s="392" t="s">
        <v>6</v>
      </c>
      <c r="O101" s="393"/>
    </row>
    <row r="102" spans="1:15" x14ac:dyDescent="0.25">
      <c r="A102" s="92" t="s">
        <v>3</v>
      </c>
      <c r="B102" s="93"/>
      <c r="C102" s="93"/>
      <c r="D102" s="94"/>
      <c r="E102" s="95"/>
      <c r="F102" s="3">
        <v>2023</v>
      </c>
      <c r="G102" s="3">
        <v>2024</v>
      </c>
      <c r="H102" s="3" t="s">
        <v>17</v>
      </c>
      <c r="I102" s="3" t="s">
        <v>15</v>
      </c>
      <c r="J102" s="3" t="s">
        <v>13</v>
      </c>
      <c r="K102" s="3" t="s">
        <v>11</v>
      </c>
      <c r="L102" s="3" t="s">
        <v>8</v>
      </c>
      <c r="M102" s="3">
        <v>2025</v>
      </c>
      <c r="N102" s="8">
        <v>2026</v>
      </c>
      <c r="O102" s="9">
        <v>2027</v>
      </c>
    </row>
    <row r="103" spans="1:15" x14ac:dyDescent="0.25">
      <c r="A103" s="12">
        <v>716116</v>
      </c>
      <c r="B103" s="12"/>
      <c r="C103" s="87" t="s">
        <v>74</v>
      </c>
      <c r="D103" s="87"/>
      <c r="E103" s="87"/>
      <c r="F103" s="104">
        <v>6079</v>
      </c>
      <c r="G103" s="104">
        <v>3200</v>
      </c>
      <c r="H103" s="104">
        <v>2117</v>
      </c>
      <c r="I103" s="104">
        <v>4000</v>
      </c>
      <c r="J103" s="104"/>
      <c r="K103" s="104"/>
      <c r="L103" s="104"/>
      <c r="M103" s="104">
        <f>L103+K103+J103+I103</f>
        <v>4000</v>
      </c>
      <c r="N103" s="104">
        <v>4000</v>
      </c>
      <c r="O103" s="104">
        <v>4000</v>
      </c>
    </row>
    <row r="104" spans="1:15" x14ac:dyDescent="0.25">
      <c r="A104" s="10"/>
      <c r="B104" s="10"/>
      <c r="C104" s="94" t="s">
        <v>75</v>
      </c>
      <c r="D104" s="94"/>
      <c r="E104" s="94"/>
      <c r="F104" s="110"/>
      <c r="G104" s="110"/>
      <c r="H104" s="110"/>
      <c r="I104" s="110"/>
      <c r="J104" s="110"/>
      <c r="K104" s="110"/>
      <c r="L104" s="110"/>
      <c r="M104" s="110"/>
      <c r="N104" s="110"/>
      <c r="O104" s="110"/>
    </row>
    <row r="105" spans="1:15" x14ac:dyDescent="0.25">
      <c r="A105" s="12">
        <v>716117</v>
      </c>
      <c r="B105" s="12"/>
      <c r="C105" s="87" t="s">
        <v>77</v>
      </c>
      <c r="D105" s="87"/>
      <c r="E105" s="87"/>
      <c r="F105" s="87">
        <v>421</v>
      </c>
      <c r="G105" s="104">
        <v>1000</v>
      </c>
      <c r="H105" s="87">
        <v>830</v>
      </c>
      <c r="I105" s="104">
        <v>1000</v>
      </c>
      <c r="J105" s="104"/>
      <c r="K105" s="104"/>
      <c r="L105" s="104"/>
      <c r="M105" s="104">
        <f>L105+K105+J105+I105</f>
        <v>1000</v>
      </c>
      <c r="N105" s="104">
        <v>1000</v>
      </c>
      <c r="O105" s="104">
        <v>1000</v>
      </c>
    </row>
    <row r="106" spans="1:15" x14ac:dyDescent="0.25">
      <c r="A106" s="10"/>
      <c r="B106" s="10"/>
      <c r="C106" s="94" t="s">
        <v>76</v>
      </c>
      <c r="D106" s="94"/>
      <c r="E106" s="94"/>
      <c r="F106" s="94"/>
      <c r="G106" s="94"/>
      <c r="H106" s="94"/>
      <c r="I106" s="94"/>
      <c r="J106" s="94"/>
      <c r="K106" s="94"/>
      <c r="L106" s="94"/>
      <c r="M106" s="94"/>
      <c r="N106" s="94"/>
      <c r="O106" s="94"/>
    </row>
    <row r="107" spans="1:15" x14ac:dyDescent="0.25">
      <c r="A107" s="10"/>
      <c r="B107" s="10"/>
      <c r="C107" s="94"/>
      <c r="D107" s="94"/>
      <c r="E107" s="94"/>
      <c r="F107" s="94"/>
      <c r="G107" s="94"/>
      <c r="H107" s="94"/>
      <c r="I107" s="94"/>
      <c r="J107" s="94"/>
      <c r="K107" s="94"/>
      <c r="L107" s="94"/>
      <c r="M107" s="94"/>
      <c r="N107" s="94"/>
      <c r="O107" s="94"/>
    </row>
    <row r="108" spans="1:15" x14ac:dyDescent="0.25">
      <c r="A108" s="13"/>
      <c r="B108" s="26"/>
      <c r="C108" s="96" t="s">
        <v>27</v>
      </c>
      <c r="D108" s="96"/>
      <c r="E108" s="96"/>
      <c r="F108" s="98">
        <f>F109+F110+F111</f>
        <v>171963</v>
      </c>
      <c r="G108" s="98">
        <f t="shared" ref="G108:O108" si="7">G109+G110+G111</f>
        <v>203100</v>
      </c>
      <c r="H108" s="98">
        <f t="shared" si="7"/>
        <v>143598</v>
      </c>
      <c r="I108" s="98">
        <f t="shared" si="7"/>
        <v>206104</v>
      </c>
      <c r="J108" s="98">
        <f t="shared" si="7"/>
        <v>0</v>
      </c>
      <c r="K108" s="98">
        <f t="shared" si="7"/>
        <v>0</v>
      </c>
      <c r="L108" s="98">
        <f t="shared" si="7"/>
        <v>0</v>
      </c>
      <c r="M108" s="98">
        <f>L108+K108+J108+I108</f>
        <v>206104</v>
      </c>
      <c r="N108" s="98">
        <f t="shared" si="7"/>
        <v>222541</v>
      </c>
      <c r="O108" s="99">
        <f t="shared" si="7"/>
        <v>235790</v>
      </c>
    </row>
    <row r="109" spans="1:15" x14ac:dyDescent="0.25">
      <c r="A109" s="7">
        <v>717114</v>
      </c>
      <c r="B109" s="7"/>
      <c r="C109" s="97" t="s">
        <v>28</v>
      </c>
      <c r="D109" s="97"/>
      <c r="E109" s="97"/>
      <c r="F109" s="111">
        <v>4190</v>
      </c>
      <c r="G109" s="111">
        <v>5100</v>
      </c>
      <c r="H109" s="111">
        <v>3347</v>
      </c>
      <c r="I109" s="111">
        <v>6000</v>
      </c>
      <c r="J109" s="111"/>
      <c r="K109" s="111"/>
      <c r="L109" s="111"/>
      <c r="M109" s="111">
        <f t="shared" ref="M109:M113" si="8">L109+K109+J109+I109</f>
        <v>6000</v>
      </c>
      <c r="N109" s="111">
        <v>6000</v>
      </c>
      <c r="O109" s="111">
        <v>6000</v>
      </c>
    </row>
    <row r="110" spans="1:15" x14ac:dyDescent="0.25">
      <c r="A110" s="5">
        <v>717131</v>
      </c>
      <c r="B110" s="5"/>
      <c r="C110" s="112" t="s">
        <v>29</v>
      </c>
      <c r="D110" s="112"/>
      <c r="E110" s="112"/>
      <c r="F110" s="113">
        <v>12894</v>
      </c>
      <c r="G110" s="113">
        <v>16000</v>
      </c>
      <c r="H110" s="113">
        <v>10687</v>
      </c>
      <c r="I110" s="113">
        <v>18000</v>
      </c>
      <c r="J110" s="113"/>
      <c r="K110" s="113"/>
      <c r="L110" s="113"/>
      <c r="M110" s="111">
        <f t="shared" si="8"/>
        <v>18000</v>
      </c>
      <c r="N110" s="113">
        <v>18000</v>
      </c>
      <c r="O110" s="113">
        <v>18000</v>
      </c>
    </row>
    <row r="111" spans="1:15" x14ac:dyDescent="0.25">
      <c r="A111" s="7">
        <v>717141</v>
      </c>
      <c r="B111" s="7"/>
      <c r="C111" s="97" t="s">
        <v>30</v>
      </c>
      <c r="D111" s="97"/>
      <c r="E111" s="97"/>
      <c r="F111" s="111">
        <v>154879</v>
      </c>
      <c r="G111" s="111">
        <v>182000</v>
      </c>
      <c r="H111" s="111">
        <v>129564</v>
      </c>
      <c r="I111" s="111">
        <v>182104</v>
      </c>
      <c r="J111" s="111"/>
      <c r="K111" s="111"/>
      <c r="L111" s="111"/>
      <c r="M111" s="111">
        <f t="shared" si="8"/>
        <v>182104</v>
      </c>
      <c r="N111" s="111">
        <v>198541</v>
      </c>
      <c r="O111" s="111">
        <v>211790</v>
      </c>
    </row>
    <row r="112" spans="1:15" x14ac:dyDescent="0.25">
      <c r="A112" s="6"/>
      <c r="B112" s="7"/>
      <c r="C112" s="96" t="s">
        <v>81</v>
      </c>
      <c r="D112" s="96"/>
      <c r="E112" s="96"/>
      <c r="F112" s="98">
        <f>F113+F121</f>
        <v>193056</v>
      </c>
      <c r="G112" s="98">
        <f t="shared" ref="G112:O112" si="9">G113+G121</f>
        <v>177759</v>
      </c>
      <c r="H112" s="98">
        <f t="shared" si="9"/>
        <v>131118</v>
      </c>
      <c r="I112" s="98">
        <f t="shared" si="9"/>
        <v>217445</v>
      </c>
      <c r="J112" s="98">
        <f t="shared" si="9"/>
        <v>0</v>
      </c>
      <c r="K112" s="98">
        <f t="shared" si="9"/>
        <v>0</v>
      </c>
      <c r="L112" s="98">
        <f>L113+L121</f>
        <v>5905</v>
      </c>
      <c r="M112" s="98">
        <f t="shared" si="8"/>
        <v>223350</v>
      </c>
      <c r="N112" s="98">
        <f t="shared" si="9"/>
        <v>220800</v>
      </c>
      <c r="O112" s="99">
        <f t="shared" si="9"/>
        <v>220800</v>
      </c>
    </row>
    <row r="113" spans="1:16" x14ac:dyDescent="0.25">
      <c r="A113" s="114"/>
      <c r="B113" s="115"/>
      <c r="C113" s="96" t="s">
        <v>33</v>
      </c>
      <c r="D113" s="101"/>
      <c r="E113" s="101"/>
      <c r="F113" s="98">
        <f>F114+F116+F118+F119</f>
        <v>74860</v>
      </c>
      <c r="G113" s="98">
        <f t="shared" ref="G113:O113" si="10">G114+G116+G118+G119</f>
        <v>81964</v>
      </c>
      <c r="H113" s="98">
        <f t="shared" si="10"/>
        <v>57770</v>
      </c>
      <c r="I113" s="98">
        <f t="shared" si="10"/>
        <v>91200</v>
      </c>
      <c r="J113" s="98">
        <f t="shared" si="10"/>
        <v>0</v>
      </c>
      <c r="K113" s="98">
        <f t="shared" si="10"/>
        <v>0</v>
      </c>
      <c r="L113" s="98">
        <f t="shared" si="10"/>
        <v>0</v>
      </c>
      <c r="M113" s="98">
        <f t="shared" si="8"/>
        <v>91200</v>
      </c>
      <c r="N113" s="98">
        <f t="shared" si="10"/>
        <v>91200</v>
      </c>
      <c r="O113" s="99">
        <f t="shared" si="10"/>
        <v>91200</v>
      </c>
    </row>
    <row r="114" spans="1:16" x14ac:dyDescent="0.25">
      <c r="A114" s="12">
        <v>721112</v>
      </c>
      <c r="B114" s="12"/>
      <c r="C114" s="87" t="s">
        <v>82</v>
      </c>
      <c r="D114" s="87"/>
      <c r="E114" s="87"/>
      <c r="F114" s="104">
        <v>22298</v>
      </c>
      <c r="G114" s="104">
        <v>15000</v>
      </c>
      <c r="H114" s="104">
        <v>12286</v>
      </c>
      <c r="I114" s="104">
        <v>20000</v>
      </c>
      <c r="J114" s="104"/>
      <c r="K114" s="104"/>
      <c r="L114" s="104"/>
      <c r="M114" s="104">
        <f>L114+K114+J114+I114</f>
        <v>20000</v>
      </c>
      <c r="N114" s="104">
        <v>20000</v>
      </c>
      <c r="O114" s="104">
        <v>20000</v>
      </c>
    </row>
    <row r="115" spans="1:16" x14ac:dyDescent="0.25">
      <c r="A115" s="11"/>
      <c r="B115" s="11"/>
      <c r="C115" s="108" t="s">
        <v>83</v>
      </c>
      <c r="D115" s="108"/>
      <c r="E115" s="108"/>
      <c r="F115" s="109"/>
      <c r="G115" s="109"/>
      <c r="H115" s="109"/>
      <c r="I115" s="109"/>
      <c r="J115" s="109"/>
      <c r="K115" s="109"/>
      <c r="L115" s="109"/>
      <c r="M115" s="109"/>
      <c r="N115" s="109"/>
      <c r="O115" s="109"/>
    </row>
    <row r="116" spans="1:16" x14ac:dyDescent="0.25">
      <c r="A116" s="12">
        <v>721122</v>
      </c>
      <c r="B116" s="12"/>
      <c r="C116" s="87" t="s">
        <v>84</v>
      </c>
      <c r="D116" s="87"/>
      <c r="E116" s="87"/>
      <c r="F116" s="104">
        <v>41801</v>
      </c>
      <c r="G116" s="104">
        <v>56664</v>
      </c>
      <c r="H116" s="104">
        <v>38566</v>
      </c>
      <c r="I116" s="104">
        <v>60000</v>
      </c>
      <c r="J116" s="104"/>
      <c r="K116" s="104"/>
      <c r="L116" s="104"/>
      <c r="M116" s="104">
        <f>L116+K116+J116+I116</f>
        <v>60000</v>
      </c>
      <c r="N116" s="104">
        <v>60000</v>
      </c>
      <c r="O116" s="104">
        <v>60000</v>
      </c>
    </row>
    <row r="117" spans="1:16" x14ac:dyDescent="0.25">
      <c r="A117" s="10"/>
      <c r="B117" s="10"/>
      <c r="C117" s="94"/>
      <c r="D117" s="94"/>
      <c r="E117" s="94"/>
      <c r="F117" s="110"/>
      <c r="G117" s="110"/>
      <c r="H117" s="110"/>
      <c r="I117" s="110"/>
      <c r="J117" s="110"/>
      <c r="K117" s="110"/>
      <c r="L117" s="110"/>
      <c r="M117" s="110"/>
      <c r="N117" s="110"/>
      <c r="O117" s="110"/>
    </row>
    <row r="118" spans="1:16" x14ac:dyDescent="0.25">
      <c r="A118" s="7">
        <v>721129</v>
      </c>
      <c r="B118" s="7"/>
      <c r="C118" s="97" t="s">
        <v>32</v>
      </c>
      <c r="D118" s="97"/>
      <c r="E118" s="97"/>
      <c r="F118" s="111">
        <v>10601</v>
      </c>
      <c r="G118" s="111">
        <v>10100</v>
      </c>
      <c r="H118" s="111">
        <v>6758</v>
      </c>
      <c r="I118" s="111">
        <v>11000</v>
      </c>
      <c r="J118" s="111"/>
      <c r="K118" s="111"/>
      <c r="L118" s="111"/>
      <c r="M118" s="111">
        <f>L118+K118+J118+I118</f>
        <v>11000</v>
      </c>
      <c r="N118" s="111">
        <v>11000</v>
      </c>
      <c r="O118" s="111">
        <v>11000</v>
      </c>
    </row>
    <row r="119" spans="1:16" x14ac:dyDescent="0.25">
      <c r="A119" s="7">
        <v>721227</v>
      </c>
      <c r="B119" s="7"/>
      <c r="C119" s="97" t="s">
        <v>37</v>
      </c>
      <c r="D119" s="97"/>
      <c r="E119" s="97"/>
      <c r="F119" s="111">
        <v>160</v>
      </c>
      <c r="G119" s="97">
        <v>200</v>
      </c>
      <c r="H119" s="97">
        <v>160</v>
      </c>
      <c r="I119" s="97">
        <v>200</v>
      </c>
      <c r="J119" s="97"/>
      <c r="K119" s="97"/>
      <c r="L119" s="97"/>
      <c r="M119" s="111">
        <f t="shared" ref="M119:M130" si="11">L119+K119+J119+I119</f>
        <v>200</v>
      </c>
      <c r="N119" s="97">
        <v>200</v>
      </c>
      <c r="O119" s="97">
        <v>200</v>
      </c>
    </row>
    <row r="120" spans="1:16" x14ac:dyDescent="0.25">
      <c r="A120" s="112"/>
      <c r="B120" s="112"/>
      <c r="C120" s="112"/>
      <c r="D120" s="112"/>
      <c r="E120" s="112"/>
      <c r="F120" s="113"/>
      <c r="G120" s="112"/>
      <c r="H120" s="112"/>
      <c r="I120" s="112"/>
      <c r="J120" s="112"/>
      <c r="K120" s="112"/>
      <c r="L120" s="112"/>
      <c r="M120" s="111">
        <f t="shared" si="11"/>
        <v>0</v>
      </c>
      <c r="N120" s="112"/>
      <c r="O120" s="112"/>
    </row>
    <row r="121" spans="1:16" x14ac:dyDescent="0.25">
      <c r="A121" s="116"/>
      <c r="B121" s="97"/>
      <c r="C121" s="96" t="s">
        <v>34</v>
      </c>
      <c r="D121" s="96"/>
      <c r="E121" s="96"/>
      <c r="F121" s="98">
        <f>F122+F123+F124+F125+F126+F127+F128+F129+F130+F131+F136+F137+F138+F140+F142</f>
        <v>118196</v>
      </c>
      <c r="G121" s="98">
        <f t="shared" ref="G121:P121" si="12">G122+G123+G124+G125+G126+G127+G128+G129+G130+G131+G136+G137+G138+G140+G142</f>
        <v>95795</v>
      </c>
      <c r="H121" s="98">
        <f t="shared" si="12"/>
        <v>73348</v>
      </c>
      <c r="I121" s="98">
        <f t="shared" si="12"/>
        <v>126245</v>
      </c>
      <c r="J121" s="98">
        <f t="shared" si="12"/>
        <v>0</v>
      </c>
      <c r="K121" s="98">
        <f t="shared" si="12"/>
        <v>0</v>
      </c>
      <c r="L121" s="98">
        <f t="shared" si="12"/>
        <v>5905</v>
      </c>
      <c r="M121" s="98">
        <f>M122+M123+M124+M125+M126+M127+M128+M129+M130+M131+M136+M137+M138+M140+M142</f>
        <v>132150</v>
      </c>
      <c r="N121" s="98">
        <f>N122+N123+N124+N125+N126+N127+N128+N129+N130+N131+N136+N137+N138+N140+N142</f>
        <v>129600</v>
      </c>
      <c r="O121" s="99">
        <f>O122+O123+O124+O125+O126+O127+O128+O129+O130+O131+O136+O137+O138+O140+O142</f>
        <v>129600</v>
      </c>
      <c r="P121" s="98">
        <f t="shared" si="12"/>
        <v>0</v>
      </c>
    </row>
    <row r="122" spans="1:16" x14ac:dyDescent="0.25">
      <c r="A122" s="5">
        <v>722131</v>
      </c>
      <c r="B122" s="5"/>
      <c r="C122" s="112" t="s">
        <v>35</v>
      </c>
      <c r="D122" s="112"/>
      <c r="E122" s="112"/>
      <c r="F122" s="113">
        <v>16033</v>
      </c>
      <c r="G122" s="113">
        <v>9000</v>
      </c>
      <c r="H122" s="113">
        <v>6988</v>
      </c>
      <c r="I122" s="113">
        <v>13300</v>
      </c>
      <c r="J122" s="113"/>
      <c r="K122" s="113"/>
      <c r="L122" s="113"/>
      <c r="M122" s="111">
        <f t="shared" si="11"/>
        <v>13300</v>
      </c>
      <c r="N122" s="113">
        <v>10000</v>
      </c>
      <c r="O122" s="113">
        <v>10000</v>
      </c>
    </row>
    <row r="123" spans="1:16" x14ac:dyDescent="0.25">
      <c r="A123" s="7">
        <v>722321</v>
      </c>
      <c r="B123" s="7"/>
      <c r="C123" s="97" t="s">
        <v>36</v>
      </c>
      <c r="D123" s="97"/>
      <c r="E123" s="97"/>
      <c r="F123" s="111">
        <v>8276</v>
      </c>
      <c r="G123" s="111">
        <v>6100</v>
      </c>
      <c r="H123" s="111">
        <v>5835</v>
      </c>
      <c r="I123" s="111">
        <v>8000</v>
      </c>
      <c r="J123" s="111"/>
      <c r="K123" s="111"/>
      <c r="L123" s="111"/>
      <c r="M123" s="111">
        <f t="shared" si="11"/>
        <v>8000</v>
      </c>
      <c r="N123" s="111">
        <v>8000</v>
      </c>
      <c r="O123" s="111">
        <v>8000</v>
      </c>
    </row>
    <row r="124" spans="1:16" x14ac:dyDescent="0.25">
      <c r="A124" s="5">
        <v>722322</v>
      </c>
      <c r="B124" s="5"/>
      <c r="C124" s="112" t="s">
        <v>85</v>
      </c>
      <c r="D124" s="112"/>
      <c r="E124" s="112"/>
      <c r="F124" s="113">
        <v>1770</v>
      </c>
      <c r="G124" s="113">
        <v>7400</v>
      </c>
      <c r="H124" s="113">
        <v>7031</v>
      </c>
      <c r="I124" s="113">
        <v>7400</v>
      </c>
      <c r="J124" s="113"/>
      <c r="K124" s="113"/>
      <c r="L124" s="113"/>
      <c r="M124" s="111">
        <v>7400</v>
      </c>
      <c r="N124" s="113">
        <v>8000</v>
      </c>
      <c r="O124" s="113">
        <v>8000</v>
      </c>
    </row>
    <row r="125" spans="1:16" x14ac:dyDescent="0.25">
      <c r="A125" s="7">
        <v>722329</v>
      </c>
      <c r="B125" s="7"/>
      <c r="C125" s="97" t="s">
        <v>86</v>
      </c>
      <c r="D125" s="97"/>
      <c r="E125" s="97"/>
      <c r="F125" s="111">
        <v>7456</v>
      </c>
      <c r="G125" s="111">
        <v>8000</v>
      </c>
      <c r="H125" s="111">
        <v>7364</v>
      </c>
      <c r="I125" s="111">
        <v>10000</v>
      </c>
      <c r="J125" s="111"/>
      <c r="K125" s="111"/>
      <c r="L125" s="111"/>
      <c r="M125" s="111">
        <f t="shared" si="11"/>
        <v>10000</v>
      </c>
      <c r="N125" s="111">
        <v>10000</v>
      </c>
      <c r="O125" s="111">
        <v>10000</v>
      </c>
    </row>
    <row r="126" spans="1:16" x14ac:dyDescent="0.25">
      <c r="A126" s="7">
        <v>722423</v>
      </c>
      <c r="B126" s="7"/>
      <c r="C126" s="97" t="s">
        <v>97</v>
      </c>
      <c r="D126" s="97"/>
      <c r="E126" s="97"/>
      <c r="F126" s="111">
        <v>114</v>
      </c>
      <c r="G126" s="111">
        <v>145</v>
      </c>
      <c r="H126" s="111">
        <v>142</v>
      </c>
      <c r="I126" s="111">
        <v>145</v>
      </c>
      <c r="J126" s="111"/>
      <c r="K126" s="111"/>
      <c r="L126" s="111"/>
      <c r="M126" s="111">
        <v>145</v>
      </c>
      <c r="N126" s="111">
        <v>200</v>
      </c>
      <c r="O126" s="111">
        <v>200</v>
      </c>
    </row>
    <row r="127" spans="1:16" x14ac:dyDescent="0.25">
      <c r="A127" s="7">
        <v>722435</v>
      </c>
      <c r="B127" s="7"/>
      <c r="C127" s="97" t="s">
        <v>88</v>
      </c>
      <c r="D127" s="97"/>
      <c r="E127" s="97"/>
      <c r="F127" s="111">
        <v>17652</v>
      </c>
      <c r="G127" s="111">
        <v>4700</v>
      </c>
      <c r="H127" s="111">
        <v>4691</v>
      </c>
      <c r="I127" s="111">
        <v>6000</v>
      </c>
      <c r="J127" s="111"/>
      <c r="K127" s="111"/>
      <c r="L127" s="111"/>
      <c r="M127" s="111">
        <v>6000</v>
      </c>
      <c r="N127" s="111">
        <v>6000</v>
      </c>
      <c r="O127" s="111">
        <v>6000</v>
      </c>
    </row>
    <row r="128" spans="1:16" x14ac:dyDescent="0.25">
      <c r="A128" s="5">
        <v>722436</v>
      </c>
      <c r="B128" s="5"/>
      <c r="C128" s="112" t="s">
        <v>38</v>
      </c>
      <c r="D128" s="112"/>
      <c r="E128" s="112"/>
      <c r="F128" s="113">
        <v>1150</v>
      </c>
      <c r="G128" s="113">
        <v>1100</v>
      </c>
      <c r="H128" s="113">
        <v>1000</v>
      </c>
      <c r="I128" s="113">
        <v>1000</v>
      </c>
      <c r="J128" s="113"/>
      <c r="K128" s="113"/>
      <c r="L128" s="113">
        <v>5905</v>
      </c>
      <c r="M128" s="111">
        <f t="shared" si="11"/>
        <v>6905</v>
      </c>
      <c r="N128" s="113">
        <v>7000</v>
      </c>
      <c r="O128" s="113">
        <v>7000</v>
      </c>
    </row>
    <row r="129" spans="1:15" x14ac:dyDescent="0.25">
      <c r="A129" s="7">
        <v>722454</v>
      </c>
      <c r="B129" s="7"/>
      <c r="C129" s="97" t="s">
        <v>87</v>
      </c>
      <c r="D129" s="97"/>
      <c r="E129" s="97"/>
      <c r="F129" s="111">
        <v>7403</v>
      </c>
      <c r="G129" s="111">
        <v>31850</v>
      </c>
      <c r="H129" s="111">
        <v>19606</v>
      </c>
      <c r="I129" s="111">
        <v>35000</v>
      </c>
      <c r="J129" s="111"/>
      <c r="K129" s="111"/>
      <c r="L129" s="111"/>
      <c r="M129" s="111">
        <f t="shared" si="11"/>
        <v>35000</v>
      </c>
      <c r="N129" s="111">
        <v>35000</v>
      </c>
      <c r="O129" s="111">
        <v>35000</v>
      </c>
    </row>
    <row r="130" spans="1:15" x14ac:dyDescent="0.25">
      <c r="A130" s="5">
        <v>722515</v>
      </c>
      <c r="B130" s="5"/>
      <c r="C130" s="112" t="s">
        <v>90</v>
      </c>
      <c r="D130" s="112"/>
      <c r="E130" s="112"/>
      <c r="F130" s="113">
        <v>1369</v>
      </c>
      <c r="G130" s="113">
        <v>1000</v>
      </c>
      <c r="H130" s="113">
        <v>555</v>
      </c>
      <c r="I130" s="113">
        <v>1500</v>
      </c>
      <c r="J130" s="113"/>
      <c r="K130" s="113"/>
      <c r="L130" s="113"/>
      <c r="M130" s="111">
        <f t="shared" si="11"/>
        <v>1500</v>
      </c>
      <c r="N130" s="113">
        <v>1500</v>
      </c>
      <c r="O130" s="113">
        <v>1500</v>
      </c>
    </row>
    <row r="131" spans="1:15" x14ac:dyDescent="0.25">
      <c r="A131" s="12">
        <v>722516</v>
      </c>
      <c r="B131" s="12"/>
      <c r="C131" s="87" t="s">
        <v>92</v>
      </c>
      <c r="D131" s="87"/>
      <c r="E131" s="87"/>
      <c r="F131" s="104">
        <v>19976</v>
      </c>
      <c r="G131" s="104">
        <v>12000</v>
      </c>
      <c r="H131" s="104">
        <v>8200</v>
      </c>
      <c r="I131" s="104">
        <v>12500</v>
      </c>
      <c r="J131" s="104"/>
      <c r="K131" s="104"/>
      <c r="L131" s="104"/>
      <c r="M131" s="104">
        <f>L131+K131+J131+I131</f>
        <v>12500</v>
      </c>
      <c r="N131" s="104">
        <v>12500</v>
      </c>
      <c r="O131" s="104">
        <v>12500</v>
      </c>
    </row>
    <row r="132" spans="1:15" x14ac:dyDescent="0.25">
      <c r="A132" s="10"/>
      <c r="B132" s="10"/>
      <c r="C132" s="94" t="s">
        <v>91</v>
      </c>
      <c r="D132" s="94"/>
      <c r="E132" s="94"/>
      <c r="F132" s="110"/>
      <c r="G132" s="94"/>
      <c r="H132" s="94"/>
      <c r="I132" s="94"/>
      <c r="J132" s="94"/>
      <c r="K132" s="94"/>
      <c r="L132" s="94"/>
      <c r="M132" s="94"/>
      <c r="N132" s="94"/>
      <c r="O132" s="94"/>
    </row>
    <row r="133" spans="1:15" x14ac:dyDescent="0.25">
      <c r="A133" s="85"/>
      <c r="B133" s="86"/>
      <c r="C133" s="86"/>
      <c r="D133" s="87"/>
      <c r="E133" s="88"/>
      <c r="F133" s="1" t="s">
        <v>16</v>
      </c>
      <c r="G133" s="1"/>
      <c r="H133" s="1" t="s">
        <v>19</v>
      </c>
      <c r="I133" s="1"/>
      <c r="J133" s="1"/>
      <c r="K133" s="1"/>
      <c r="L133" s="1"/>
      <c r="M133" s="1"/>
      <c r="N133" s="387" t="s">
        <v>5</v>
      </c>
      <c r="O133" s="388"/>
    </row>
    <row r="134" spans="1:15" x14ac:dyDescent="0.25">
      <c r="A134" s="89" t="s">
        <v>2</v>
      </c>
      <c r="B134" s="90"/>
      <c r="C134" s="389" t="s">
        <v>4</v>
      </c>
      <c r="D134" s="390"/>
      <c r="E134" s="391"/>
      <c r="F134" s="2" t="s">
        <v>18</v>
      </c>
      <c r="G134" s="2" t="s">
        <v>7</v>
      </c>
      <c r="H134" s="2" t="s">
        <v>20</v>
      </c>
      <c r="I134" s="2" t="s">
        <v>14</v>
      </c>
      <c r="J134" s="2" t="s">
        <v>12</v>
      </c>
      <c r="K134" s="2" t="s">
        <v>10</v>
      </c>
      <c r="L134" s="2" t="s">
        <v>9</v>
      </c>
      <c r="M134" s="2" t="s">
        <v>7</v>
      </c>
      <c r="N134" s="392" t="s">
        <v>6</v>
      </c>
      <c r="O134" s="393"/>
    </row>
    <row r="135" spans="1:15" x14ac:dyDescent="0.25">
      <c r="A135" s="92" t="s">
        <v>3</v>
      </c>
      <c r="B135" s="93"/>
      <c r="C135" s="93"/>
      <c r="D135" s="94"/>
      <c r="E135" s="95"/>
      <c r="F135" s="3">
        <v>2023</v>
      </c>
      <c r="G135" s="3">
        <v>2024</v>
      </c>
      <c r="H135" s="3" t="s">
        <v>17</v>
      </c>
      <c r="I135" s="3" t="s">
        <v>15</v>
      </c>
      <c r="J135" s="3" t="s">
        <v>13</v>
      </c>
      <c r="K135" s="3" t="s">
        <v>11</v>
      </c>
      <c r="L135" s="3" t="s">
        <v>8</v>
      </c>
      <c r="M135" s="3">
        <v>2025</v>
      </c>
      <c r="N135" s="8">
        <v>2026</v>
      </c>
      <c r="O135" s="9">
        <v>2027</v>
      </c>
    </row>
    <row r="136" spans="1:15" x14ac:dyDescent="0.25">
      <c r="A136" s="7">
        <v>722531</v>
      </c>
      <c r="B136" s="7"/>
      <c r="C136" s="97" t="s">
        <v>89</v>
      </c>
      <c r="D136" s="97"/>
      <c r="E136" s="97"/>
      <c r="F136" s="111">
        <v>1164</v>
      </c>
      <c r="G136" s="111">
        <v>1100</v>
      </c>
      <c r="H136" s="111">
        <v>944</v>
      </c>
      <c r="I136" s="111">
        <v>1100</v>
      </c>
      <c r="J136" s="111"/>
      <c r="K136" s="111"/>
      <c r="L136" s="111"/>
      <c r="M136" s="111">
        <f>L136+K136+J136+I136</f>
        <v>1100</v>
      </c>
      <c r="N136" s="111">
        <v>1100</v>
      </c>
      <c r="O136" s="111">
        <v>1100</v>
      </c>
    </row>
    <row r="137" spans="1:15" x14ac:dyDescent="0.25">
      <c r="A137" s="7">
        <v>722532</v>
      </c>
      <c r="B137" s="7"/>
      <c r="C137" s="97" t="s">
        <v>93</v>
      </c>
      <c r="D137" s="97"/>
      <c r="E137" s="97"/>
      <c r="F137" s="111">
        <v>4010</v>
      </c>
      <c r="G137" s="111">
        <v>4000</v>
      </c>
      <c r="H137" s="19">
        <v>2859</v>
      </c>
      <c r="I137" s="19">
        <v>4000</v>
      </c>
      <c r="J137" s="19"/>
      <c r="K137" s="19"/>
      <c r="L137" s="19"/>
      <c r="M137" s="23">
        <f>L137+K137+J137+I137</f>
        <v>4000</v>
      </c>
      <c r="N137" s="19">
        <v>4000</v>
      </c>
      <c r="O137" s="19">
        <v>4000</v>
      </c>
    </row>
    <row r="138" spans="1:15" x14ac:dyDescent="0.25">
      <c r="A138" s="12">
        <v>722581</v>
      </c>
      <c r="B138" s="12"/>
      <c r="C138" s="87" t="s">
        <v>94</v>
      </c>
      <c r="D138" s="87"/>
      <c r="E138" s="87"/>
      <c r="F138" s="104">
        <v>3380</v>
      </c>
      <c r="G138" s="104">
        <v>3000</v>
      </c>
      <c r="H138" s="104">
        <v>2334</v>
      </c>
      <c r="I138" s="104">
        <v>3000</v>
      </c>
      <c r="J138" s="104"/>
      <c r="K138" s="104"/>
      <c r="L138" s="104"/>
      <c r="M138" s="104">
        <f>L138+K138+J138+I138</f>
        <v>3000</v>
      </c>
      <c r="N138" s="104">
        <v>3000</v>
      </c>
      <c r="O138" s="104">
        <v>3000</v>
      </c>
    </row>
    <row r="139" spans="1:15" x14ac:dyDescent="0.25">
      <c r="A139" s="10"/>
      <c r="B139" s="10"/>
      <c r="C139" s="94" t="s">
        <v>95</v>
      </c>
      <c r="D139" s="94"/>
      <c r="E139" s="94"/>
      <c r="F139" s="110"/>
      <c r="G139" s="110"/>
      <c r="H139" s="110"/>
      <c r="I139" s="110"/>
      <c r="J139" s="110"/>
      <c r="K139" s="110"/>
      <c r="L139" s="110"/>
      <c r="M139" s="110"/>
      <c r="N139" s="110"/>
      <c r="O139" s="110"/>
    </row>
    <row r="140" spans="1:15" x14ac:dyDescent="0.25">
      <c r="A140" s="12">
        <v>722582</v>
      </c>
      <c r="B140" s="12"/>
      <c r="C140" s="87" t="s">
        <v>94</v>
      </c>
      <c r="D140" s="87"/>
      <c r="E140" s="87"/>
      <c r="F140" s="104">
        <v>390</v>
      </c>
      <c r="G140" s="104">
        <v>300</v>
      </c>
      <c r="H140" s="104">
        <v>199</v>
      </c>
      <c r="I140" s="104">
        <v>300</v>
      </c>
      <c r="J140" s="104"/>
      <c r="K140" s="104"/>
      <c r="L140" s="104"/>
      <c r="M140" s="104">
        <f>L140+K140+J140+I140</f>
        <v>300</v>
      </c>
      <c r="N140" s="104">
        <v>300</v>
      </c>
      <c r="O140" s="104">
        <v>300</v>
      </c>
    </row>
    <row r="141" spans="1:15" x14ac:dyDescent="0.25">
      <c r="A141" s="94"/>
      <c r="B141" s="94"/>
      <c r="C141" s="94" t="s">
        <v>96</v>
      </c>
      <c r="D141" s="94"/>
      <c r="E141" s="94"/>
      <c r="F141" s="110"/>
      <c r="G141" s="110"/>
      <c r="H141" s="110"/>
      <c r="I141" s="110"/>
      <c r="J141" s="110"/>
      <c r="K141" s="110"/>
      <c r="L141" s="110"/>
      <c r="M141" s="110"/>
      <c r="N141" s="110"/>
      <c r="O141" s="110"/>
    </row>
    <row r="142" spans="1:15" x14ac:dyDescent="0.25">
      <c r="A142" s="7">
        <v>722791</v>
      </c>
      <c r="B142" s="7"/>
      <c r="C142" s="97" t="s">
        <v>98</v>
      </c>
      <c r="D142" s="97"/>
      <c r="E142" s="97"/>
      <c r="F142" s="111">
        <v>28053</v>
      </c>
      <c r="G142" s="111">
        <v>6100</v>
      </c>
      <c r="H142" s="111">
        <v>5600</v>
      </c>
      <c r="I142" s="111">
        <v>23000</v>
      </c>
      <c r="J142" s="111"/>
      <c r="K142" s="111"/>
      <c r="L142" s="111"/>
      <c r="M142" s="111">
        <f>L142+K142+J142+I142</f>
        <v>23000</v>
      </c>
      <c r="N142" s="111">
        <v>23000</v>
      </c>
      <c r="O142" s="111">
        <v>23000</v>
      </c>
    </row>
    <row r="143" spans="1:15" x14ac:dyDescent="0.25">
      <c r="A143" s="7"/>
      <c r="B143" s="7"/>
      <c r="C143" s="97"/>
      <c r="D143" s="97"/>
      <c r="E143" s="97"/>
      <c r="F143" s="111"/>
      <c r="G143" s="111"/>
      <c r="H143" s="111"/>
      <c r="I143" s="111"/>
      <c r="J143" s="111"/>
      <c r="K143" s="111"/>
      <c r="L143" s="111"/>
      <c r="M143" s="111"/>
      <c r="N143" s="111"/>
      <c r="O143" s="111"/>
    </row>
    <row r="144" spans="1:15" x14ac:dyDescent="0.25">
      <c r="A144" s="13">
        <v>770000</v>
      </c>
      <c r="B144" s="26"/>
      <c r="C144" s="96" t="s">
        <v>119</v>
      </c>
      <c r="D144" s="96"/>
      <c r="E144" s="96"/>
      <c r="F144" s="96">
        <v>3</v>
      </c>
      <c r="G144" s="98">
        <v>5</v>
      </c>
      <c r="H144" s="98">
        <v>1</v>
      </c>
      <c r="I144" s="98">
        <v>6</v>
      </c>
      <c r="J144" s="98"/>
      <c r="K144" s="98"/>
      <c r="L144" s="98"/>
      <c r="M144" s="98">
        <f>L144+K144+J144+I144</f>
        <v>6</v>
      </c>
      <c r="N144" s="98">
        <v>6</v>
      </c>
      <c r="O144" s="99">
        <v>6</v>
      </c>
    </row>
    <row r="145" spans="1:15" x14ac:dyDescent="0.25">
      <c r="A145" s="112"/>
      <c r="B145" s="112"/>
      <c r="C145" s="112"/>
      <c r="D145" s="112"/>
      <c r="E145" s="112"/>
      <c r="F145" s="112"/>
      <c r="G145" s="113"/>
      <c r="H145" s="113"/>
      <c r="I145" s="113"/>
      <c r="J145" s="113"/>
      <c r="K145" s="113"/>
      <c r="L145" s="113"/>
      <c r="M145" s="113"/>
      <c r="N145" s="113"/>
      <c r="O145" s="113"/>
    </row>
    <row r="146" spans="1:15" x14ac:dyDescent="0.25">
      <c r="A146" s="117"/>
      <c r="B146" s="96"/>
      <c r="C146" s="96" t="s">
        <v>120</v>
      </c>
      <c r="D146" s="96"/>
      <c r="E146" s="96"/>
      <c r="F146" s="98">
        <f>F147+F148+F149+F150+F153+F154+F155+F158+F159+F160</f>
        <v>734007</v>
      </c>
      <c r="G146" s="98">
        <f t="shared" ref="G146:O146" si="13">G147+G148+G149+G150+G153+G154+G155+G158+G159+G160</f>
        <v>681720</v>
      </c>
      <c r="H146" s="98">
        <f t="shared" si="13"/>
        <v>335100</v>
      </c>
      <c r="I146" s="98">
        <f t="shared" si="13"/>
        <v>665000</v>
      </c>
      <c r="J146" s="98">
        <f t="shared" si="13"/>
        <v>0</v>
      </c>
      <c r="K146" s="98">
        <f t="shared" si="13"/>
        <v>25000</v>
      </c>
      <c r="L146" s="98">
        <f>L147+L148+L149+L150+L153+L154+L155+L158+L159+L160+L151</f>
        <v>844500</v>
      </c>
      <c r="M146" s="98">
        <f>M147+M148+M149+M150+M153+M154+M155+M158+M159+M160+M151</f>
        <v>1534500</v>
      </c>
      <c r="N146" s="98">
        <f t="shared" si="13"/>
        <v>906000</v>
      </c>
      <c r="O146" s="99">
        <f t="shared" si="13"/>
        <v>906000</v>
      </c>
    </row>
    <row r="147" spans="1:15" x14ac:dyDescent="0.25">
      <c r="A147" s="7">
        <v>732112</v>
      </c>
      <c r="B147" s="7"/>
      <c r="C147" s="97" t="s">
        <v>99</v>
      </c>
      <c r="D147" s="97"/>
      <c r="E147" s="97"/>
      <c r="F147" s="111">
        <v>160065</v>
      </c>
      <c r="G147" s="111">
        <v>45000</v>
      </c>
      <c r="H147" s="111">
        <v>45000</v>
      </c>
      <c r="I147" s="111">
        <v>50000</v>
      </c>
      <c r="J147" s="111"/>
      <c r="K147" s="111"/>
      <c r="L147" s="111">
        <v>250000</v>
      </c>
      <c r="M147" s="111">
        <f>L147+K147+J147+I147</f>
        <v>300000</v>
      </c>
      <c r="N147" s="111">
        <v>250000</v>
      </c>
      <c r="O147" s="111">
        <v>250000</v>
      </c>
    </row>
    <row r="148" spans="1:15" x14ac:dyDescent="0.25">
      <c r="A148" s="5">
        <v>732112</v>
      </c>
      <c r="B148" s="5"/>
      <c r="C148" s="112" t="s">
        <v>109</v>
      </c>
      <c r="D148" s="112"/>
      <c r="E148" s="112"/>
      <c r="F148" s="113">
        <v>100000</v>
      </c>
      <c r="G148" s="113">
        <v>0</v>
      </c>
      <c r="H148" s="113">
        <v>0</v>
      </c>
      <c r="I148" s="113">
        <v>100000</v>
      </c>
      <c r="J148" s="113"/>
      <c r="K148" s="113"/>
      <c r="L148" s="113"/>
      <c r="M148" s="111">
        <f t="shared" ref="M148:M160" si="14">L148+K148+J148+I148</f>
        <v>100000</v>
      </c>
      <c r="N148" s="113">
        <v>100000</v>
      </c>
      <c r="O148" s="113">
        <v>100000</v>
      </c>
    </row>
    <row r="149" spans="1:15" x14ac:dyDescent="0.25">
      <c r="A149" s="7">
        <v>732114</v>
      </c>
      <c r="B149" s="7"/>
      <c r="C149" s="97" t="s">
        <v>100</v>
      </c>
      <c r="D149" s="97"/>
      <c r="E149" s="97"/>
      <c r="F149" s="111">
        <v>24492</v>
      </c>
      <c r="G149" s="111">
        <v>140700</v>
      </c>
      <c r="H149" s="111">
        <v>0</v>
      </c>
      <c r="I149" s="111">
        <v>0</v>
      </c>
      <c r="J149" s="111"/>
      <c r="K149" s="111"/>
      <c r="L149" s="111">
        <v>350000</v>
      </c>
      <c r="M149" s="111">
        <f t="shared" si="14"/>
        <v>350000</v>
      </c>
      <c r="N149" s="111">
        <v>300000</v>
      </c>
      <c r="O149" s="111">
        <v>300000</v>
      </c>
    </row>
    <row r="150" spans="1:15" x14ac:dyDescent="0.25">
      <c r="A150" s="7">
        <v>732114</v>
      </c>
      <c r="B150" s="7"/>
      <c r="C150" s="97" t="s">
        <v>101</v>
      </c>
      <c r="D150" s="97"/>
      <c r="E150" s="97"/>
      <c r="F150" s="111">
        <v>328500</v>
      </c>
      <c r="G150" s="111">
        <v>360000</v>
      </c>
      <c r="H150" s="111">
        <v>206000</v>
      </c>
      <c r="I150" s="111">
        <v>360000</v>
      </c>
      <c r="J150" s="111"/>
      <c r="K150" s="111"/>
      <c r="L150" s="111">
        <v>46000</v>
      </c>
      <c r="M150" s="111">
        <f>L150+K150+J150+I150</f>
        <v>406000</v>
      </c>
      <c r="N150" s="111">
        <v>56000</v>
      </c>
      <c r="O150" s="111">
        <v>56000</v>
      </c>
    </row>
    <row r="151" spans="1:15" x14ac:dyDescent="0.25">
      <c r="A151" s="5">
        <v>732114</v>
      </c>
      <c r="B151" s="5"/>
      <c r="C151" s="112" t="s">
        <v>637</v>
      </c>
      <c r="D151" s="112"/>
      <c r="E151" s="112"/>
      <c r="F151" s="113">
        <v>0</v>
      </c>
      <c r="G151" s="113">
        <v>0</v>
      </c>
      <c r="H151" s="113">
        <v>0</v>
      </c>
      <c r="I151" s="113"/>
      <c r="J151" s="113"/>
      <c r="K151" s="113"/>
      <c r="L151" s="113">
        <v>10000</v>
      </c>
      <c r="M151" s="109">
        <f>L151+K151+J151+I151</f>
        <v>10000</v>
      </c>
      <c r="N151" s="113">
        <v>0</v>
      </c>
      <c r="O151" s="113">
        <v>0</v>
      </c>
    </row>
    <row r="152" spans="1:15" x14ac:dyDescent="0.25">
      <c r="A152" s="5"/>
      <c r="B152" s="5"/>
      <c r="C152" s="112" t="s">
        <v>256</v>
      </c>
      <c r="D152" s="112"/>
      <c r="E152" s="112"/>
      <c r="F152" s="113"/>
      <c r="G152" s="113"/>
      <c r="H152" s="113"/>
      <c r="I152" s="113"/>
      <c r="J152" s="113"/>
      <c r="K152" s="113"/>
      <c r="L152" s="113"/>
      <c r="M152" s="110"/>
      <c r="N152" s="113"/>
      <c r="O152" s="113"/>
    </row>
    <row r="153" spans="1:15" x14ac:dyDescent="0.25">
      <c r="A153" s="7">
        <v>732115</v>
      </c>
      <c r="B153" s="7"/>
      <c r="C153" s="97" t="s">
        <v>102</v>
      </c>
      <c r="D153" s="97"/>
      <c r="E153" s="97"/>
      <c r="F153" s="111">
        <v>6500</v>
      </c>
      <c r="G153" s="111">
        <v>25000</v>
      </c>
      <c r="H153" s="111">
        <v>0</v>
      </c>
      <c r="I153" s="111">
        <v>55000</v>
      </c>
      <c r="J153" s="111"/>
      <c r="K153" s="111"/>
      <c r="L153" s="111">
        <v>50000</v>
      </c>
      <c r="M153" s="111">
        <f>L153+K153+J153+I153</f>
        <v>105000</v>
      </c>
      <c r="N153" s="111">
        <v>50000</v>
      </c>
      <c r="O153" s="111">
        <v>50000</v>
      </c>
    </row>
    <row r="154" spans="1:15" x14ac:dyDescent="0.25">
      <c r="A154" s="7">
        <v>732116</v>
      </c>
      <c r="B154" s="7"/>
      <c r="C154" s="97" t="s">
        <v>103</v>
      </c>
      <c r="D154" s="97"/>
      <c r="E154" s="97"/>
      <c r="F154" s="111">
        <v>100000</v>
      </c>
      <c r="G154" s="111">
        <v>38500</v>
      </c>
      <c r="H154" s="111">
        <v>40000</v>
      </c>
      <c r="I154" s="111">
        <v>100000</v>
      </c>
      <c r="J154" s="111"/>
      <c r="K154" s="111"/>
      <c r="L154" s="111">
        <v>50000</v>
      </c>
      <c r="M154" s="111">
        <f t="shared" si="14"/>
        <v>150000</v>
      </c>
      <c r="N154" s="111">
        <v>50000</v>
      </c>
      <c r="O154" s="111">
        <v>50000</v>
      </c>
    </row>
    <row r="155" spans="1:15" x14ac:dyDescent="0.25">
      <c r="A155" s="11">
        <v>732116</v>
      </c>
      <c r="B155" s="11"/>
      <c r="C155" s="108" t="s">
        <v>506</v>
      </c>
      <c r="D155" s="108"/>
      <c r="E155" s="108"/>
      <c r="F155" s="109">
        <v>0</v>
      </c>
      <c r="G155" s="109">
        <v>0</v>
      </c>
      <c r="H155" s="109">
        <v>0</v>
      </c>
      <c r="I155" s="109"/>
      <c r="J155" s="109"/>
      <c r="K155" s="109"/>
      <c r="L155" s="109">
        <v>38500</v>
      </c>
      <c r="M155" s="104">
        <f t="shared" si="14"/>
        <v>38500</v>
      </c>
      <c r="N155" s="109">
        <v>0</v>
      </c>
      <c r="O155" s="109">
        <v>0</v>
      </c>
    </row>
    <row r="156" spans="1:15" x14ac:dyDescent="0.25">
      <c r="A156" s="11"/>
      <c r="B156" s="11"/>
      <c r="C156" s="108" t="s">
        <v>507</v>
      </c>
      <c r="D156" s="108"/>
      <c r="E156" s="108"/>
      <c r="F156" s="109"/>
      <c r="G156" s="109"/>
      <c r="H156" s="109"/>
      <c r="I156" s="109"/>
      <c r="J156" s="109"/>
      <c r="K156" s="109"/>
      <c r="L156" s="109"/>
      <c r="M156" s="109"/>
      <c r="N156" s="109"/>
      <c r="O156" s="109"/>
    </row>
    <row r="157" spans="1:15" x14ac:dyDescent="0.25">
      <c r="A157" s="10"/>
      <c r="B157" s="10"/>
      <c r="C157" s="94" t="s">
        <v>508</v>
      </c>
      <c r="D157" s="94"/>
      <c r="E157" s="94"/>
      <c r="F157" s="110"/>
      <c r="G157" s="110"/>
      <c r="H157" s="110"/>
      <c r="I157" s="110"/>
      <c r="J157" s="110"/>
      <c r="K157" s="110"/>
      <c r="L157" s="110"/>
      <c r="M157" s="110"/>
      <c r="N157" s="110"/>
      <c r="O157" s="110"/>
    </row>
    <row r="158" spans="1:15" x14ac:dyDescent="0.25">
      <c r="A158" s="7">
        <v>732121</v>
      </c>
      <c r="B158" s="7"/>
      <c r="C158" s="97" t="s">
        <v>104</v>
      </c>
      <c r="D158" s="97"/>
      <c r="E158" s="97"/>
      <c r="F158" s="111">
        <v>14450</v>
      </c>
      <c r="G158" s="111">
        <v>21900</v>
      </c>
      <c r="H158" s="111">
        <v>19900</v>
      </c>
      <c r="I158" s="111"/>
      <c r="J158" s="111"/>
      <c r="K158" s="111">
        <v>25000</v>
      </c>
      <c r="L158" s="111"/>
      <c r="M158" s="111">
        <f t="shared" si="14"/>
        <v>25000</v>
      </c>
      <c r="N158" s="111">
        <v>50000</v>
      </c>
      <c r="O158" s="111">
        <v>50000</v>
      </c>
    </row>
    <row r="159" spans="1:15" x14ac:dyDescent="0.25">
      <c r="A159" s="5">
        <v>732121</v>
      </c>
      <c r="B159" s="5"/>
      <c r="C159" s="112" t="s">
        <v>105</v>
      </c>
      <c r="D159" s="112"/>
      <c r="E159" s="112"/>
      <c r="F159" s="113">
        <v>0</v>
      </c>
      <c r="G159" s="113">
        <v>24220</v>
      </c>
      <c r="H159" s="113">
        <v>0</v>
      </c>
      <c r="I159" s="113"/>
      <c r="J159" s="113"/>
      <c r="K159" s="113"/>
      <c r="L159" s="113">
        <v>50000</v>
      </c>
      <c r="M159" s="111">
        <v>50000</v>
      </c>
      <c r="N159" s="113">
        <v>50000</v>
      </c>
      <c r="O159" s="113">
        <v>50000</v>
      </c>
    </row>
    <row r="160" spans="1:15" x14ac:dyDescent="0.25">
      <c r="A160" s="7">
        <v>732131</v>
      </c>
      <c r="B160" s="7"/>
      <c r="C160" s="97" t="s">
        <v>106</v>
      </c>
      <c r="D160" s="97"/>
      <c r="E160" s="97"/>
      <c r="F160" s="111">
        <v>0</v>
      </c>
      <c r="G160" s="111">
        <v>26400</v>
      </c>
      <c r="H160" s="111">
        <v>24200</v>
      </c>
      <c r="I160" s="111">
        <v>0</v>
      </c>
      <c r="J160" s="111"/>
      <c r="K160" s="111"/>
      <c r="L160" s="111"/>
      <c r="M160" s="111">
        <f t="shared" si="14"/>
        <v>0</v>
      </c>
      <c r="N160" s="111">
        <v>0</v>
      </c>
      <c r="O160" s="111">
        <v>0</v>
      </c>
    </row>
    <row r="161" spans="1:15" x14ac:dyDescent="0.25">
      <c r="A161" s="112"/>
      <c r="B161" s="112"/>
      <c r="C161" s="112"/>
      <c r="D161" s="112"/>
      <c r="E161" s="112"/>
      <c r="F161" s="112"/>
      <c r="G161" s="112"/>
      <c r="H161" s="112"/>
      <c r="I161" s="112"/>
      <c r="J161" s="112"/>
      <c r="K161" s="112"/>
      <c r="L161" s="112"/>
      <c r="M161" s="112"/>
      <c r="N161" s="112"/>
      <c r="O161" s="112"/>
    </row>
    <row r="162" spans="1:15" x14ac:dyDescent="0.25">
      <c r="A162" s="6"/>
      <c r="B162" s="7"/>
      <c r="C162" s="96" t="s">
        <v>121</v>
      </c>
      <c r="D162" s="97"/>
      <c r="E162" s="97"/>
      <c r="F162" s="98">
        <f t="shared" ref="F162:K162" si="15">F163+F164+F169+F172+F175+F178+F180+F184+F185+F186+F188+F190</f>
        <v>344735</v>
      </c>
      <c r="G162" s="98">
        <f t="shared" si="15"/>
        <v>466550</v>
      </c>
      <c r="H162" s="98">
        <f t="shared" si="15"/>
        <v>598378</v>
      </c>
      <c r="I162" s="98">
        <f t="shared" si="15"/>
        <v>0</v>
      </c>
      <c r="J162" s="98">
        <f t="shared" si="15"/>
        <v>0</v>
      </c>
      <c r="K162" s="98">
        <f t="shared" si="15"/>
        <v>0</v>
      </c>
      <c r="L162" s="98">
        <f>L163+L164+L169+L172+L175+L178+L180+L184+L185+L186+L188+L190+L191</f>
        <v>1817859</v>
      </c>
      <c r="M162" s="98">
        <f>M163+M164+M169+M172+M175+M178+M180+M184+M185+M186+M188+M190+M191</f>
        <v>1817859</v>
      </c>
      <c r="N162" s="98">
        <f>N163+N164+N169+N172+N175+N178+N180+N184+N185+N186+N188+N190+N191</f>
        <v>786000</v>
      </c>
      <c r="O162" s="99">
        <f>O163+O164+O169+O172+O175+O178+O180+O184+O185+O186+O188+O190+O191</f>
        <v>480000</v>
      </c>
    </row>
    <row r="163" spans="1:15" x14ac:dyDescent="0.25">
      <c r="A163" s="5">
        <v>742111</v>
      </c>
      <c r="B163" s="5"/>
      <c r="C163" s="112" t="s">
        <v>110</v>
      </c>
      <c r="D163" s="112"/>
      <c r="E163" s="112"/>
      <c r="F163" s="113">
        <v>0</v>
      </c>
      <c r="G163" s="112">
        <v>0</v>
      </c>
      <c r="H163" s="112">
        <v>0</v>
      </c>
      <c r="I163" s="112"/>
      <c r="J163" s="112"/>
      <c r="K163" s="112"/>
      <c r="L163" s="113">
        <v>300000</v>
      </c>
      <c r="M163" s="111">
        <f>L163+K163+J163+I163</f>
        <v>300000</v>
      </c>
      <c r="N163" s="113">
        <v>150000</v>
      </c>
      <c r="O163" s="113">
        <v>150000</v>
      </c>
    </row>
    <row r="164" spans="1:15" x14ac:dyDescent="0.25">
      <c r="A164" s="7">
        <v>742112</v>
      </c>
      <c r="B164" s="7"/>
      <c r="C164" s="97" t="s">
        <v>99</v>
      </c>
      <c r="D164" s="97"/>
      <c r="E164" s="97"/>
      <c r="F164" s="111">
        <v>127103</v>
      </c>
      <c r="G164" s="111">
        <v>280000</v>
      </c>
      <c r="H164" s="111">
        <v>474879</v>
      </c>
      <c r="I164" s="97"/>
      <c r="J164" s="97"/>
      <c r="K164" s="97"/>
      <c r="L164" s="111">
        <v>530000</v>
      </c>
      <c r="M164" s="111">
        <f>L164+K164+J164+I164</f>
        <v>530000</v>
      </c>
      <c r="N164" s="111">
        <v>300000</v>
      </c>
      <c r="O164" s="111">
        <v>30000</v>
      </c>
    </row>
    <row r="165" spans="1:15" x14ac:dyDescent="0.25">
      <c r="A165" s="11"/>
      <c r="B165" s="11"/>
      <c r="C165" s="108"/>
      <c r="D165" s="108"/>
      <c r="E165" s="108"/>
      <c r="F165" s="109"/>
      <c r="G165" s="109"/>
      <c r="H165" s="109"/>
      <c r="I165" s="108"/>
      <c r="J165" s="108"/>
      <c r="K165" s="108"/>
      <c r="L165" s="108"/>
      <c r="M165" s="108"/>
      <c r="N165" s="108"/>
      <c r="O165" s="108"/>
    </row>
    <row r="166" spans="1:15" x14ac:dyDescent="0.25">
      <c r="A166" s="85"/>
      <c r="B166" s="86"/>
      <c r="C166" s="86"/>
      <c r="D166" s="87"/>
      <c r="E166" s="88"/>
      <c r="F166" s="1" t="s">
        <v>16</v>
      </c>
      <c r="G166" s="1"/>
      <c r="H166" s="1" t="s">
        <v>19</v>
      </c>
      <c r="I166" s="1"/>
      <c r="J166" s="1"/>
      <c r="K166" s="1"/>
      <c r="L166" s="1"/>
      <c r="M166" s="1"/>
      <c r="N166" s="387" t="s">
        <v>5</v>
      </c>
      <c r="O166" s="388"/>
    </row>
    <row r="167" spans="1:15" x14ac:dyDescent="0.25">
      <c r="A167" s="89" t="s">
        <v>2</v>
      </c>
      <c r="B167" s="90"/>
      <c r="C167" s="392" t="s">
        <v>4</v>
      </c>
      <c r="D167" s="401"/>
      <c r="E167" s="393"/>
      <c r="F167" s="2" t="s">
        <v>18</v>
      </c>
      <c r="G167" s="2" t="s">
        <v>7</v>
      </c>
      <c r="H167" s="2" t="s">
        <v>20</v>
      </c>
      <c r="I167" s="2" t="s">
        <v>14</v>
      </c>
      <c r="J167" s="2" t="s">
        <v>12</v>
      </c>
      <c r="K167" s="2" t="s">
        <v>10</v>
      </c>
      <c r="L167" s="2" t="s">
        <v>9</v>
      </c>
      <c r="M167" s="2" t="s">
        <v>7</v>
      </c>
      <c r="N167" s="392" t="s">
        <v>6</v>
      </c>
      <c r="O167" s="393"/>
    </row>
    <row r="168" spans="1:15" x14ac:dyDescent="0.25">
      <c r="A168" s="92" t="s">
        <v>3</v>
      </c>
      <c r="B168" s="93"/>
      <c r="C168" s="93"/>
      <c r="D168" s="94"/>
      <c r="E168" s="95"/>
      <c r="F168" s="3">
        <v>2023</v>
      </c>
      <c r="G168" s="3">
        <v>2024</v>
      </c>
      <c r="H168" s="3" t="s">
        <v>17</v>
      </c>
      <c r="I168" s="3" t="s">
        <v>15</v>
      </c>
      <c r="J168" s="3" t="s">
        <v>13</v>
      </c>
      <c r="K168" s="3" t="s">
        <v>11</v>
      </c>
      <c r="L168" s="3" t="s">
        <v>8</v>
      </c>
      <c r="M168" s="3">
        <v>2025</v>
      </c>
      <c r="N168" s="8">
        <v>2026</v>
      </c>
      <c r="O168" s="9">
        <v>2027</v>
      </c>
    </row>
    <row r="169" spans="1:15" x14ac:dyDescent="0.25">
      <c r="A169" s="12">
        <v>742112</v>
      </c>
      <c r="B169" s="12"/>
      <c r="C169" s="87" t="s">
        <v>114</v>
      </c>
      <c r="D169" s="87"/>
      <c r="E169" s="87"/>
      <c r="F169" s="104"/>
      <c r="G169" s="87"/>
      <c r="H169" s="87"/>
      <c r="I169" s="87"/>
      <c r="J169" s="87"/>
      <c r="K169" s="87"/>
      <c r="L169" s="104">
        <v>200000</v>
      </c>
      <c r="M169" s="104">
        <f>L169+K169+I169</f>
        <v>200000</v>
      </c>
      <c r="N169" s="87">
        <v>0</v>
      </c>
      <c r="O169" s="87">
        <v>0</v>
      </c>
    </row>
    <row r="170" spans="1:15" x14ac:dyDescent="0.25">
      <c r="A170" s="11"/>
      <c r="B170" s="11"/>
      <c r="C170" s="108" t="s">
        <v>115</v>
      </c>
      <c r="D170" s="108"/>
      <c r="E170" s="108"/>
      <c r="F170" s="109"/>
      <c r="G170" s="108"/>
      <c r="H170" s="108"/>
      <c r="I170" s="108"/>
      <c r="J170" s="108"/>
      <c r="K170" s="108"/>
      <c r="L170" s="108"/>
      <c r="M170" s="108"/>
      <c r="N170" s="108"/>
      <c r="O170" s="108"/>
    </row>
    <row r="171" spans="1:15" x14ac:dyDescent="0.25">
      <c r="A171" s="10"/>
      <c r="B171" s="10"/>
      <c r="C171" s="94" t="s">
        <v>256</v>
      </c>
      <c r="D171" s="94"/>
      <c r="E171" s="94"/>
      <c r="F171" s="110"/>
      <c r="G171" s="94"/>
      <c r="H171" s="94"/>
      <c r="I171" s="94"/>
      <c r="J171" s="94"/>
      <c r="K171" s="94"/>
      <c r="L171" s="94"/>
      <c r="M171" s="94"/>
      <c r="N171" s="94"/>
      <c r="O171" s="94"/>
    </row>
    <row r="172" spans="1:15" x14ac:dyDescent="0.25">
      <c r="A172" s="12">
        <v>742112</v>
      </c>
      <c r="B172" s="87"/>
      <c r="C172" s="87" t="s">
        <v>114</v>
      </c>
      <c r="D172" s="87"/>
      <c r="E172" s="118"/>
      <c r="F172" s="15">
        <v>0</v>
      </c>
      <c r="G172" s="47"/>
      <c r="H172" s="47"/>
      <c r="I172" s="47"/>
      <c r="J172" s="47"/>
      <c r="K172" s="47"/>
      <c r="L172" s="16">
        <v>30000</v>
      </c>
      <c r="M172" s="16">
        <f>L172+K172+J172+I172</f>
        <v>30000</v>
      </c>
      <c r="N172" s="15">
        <v>0</v>
      </c>
      <c r="O172" s="15">
        <v>0</v>
      </c>
    </row>
    <row r="173" spans="1:15" x14ac:dyDescent="0.25">
      <c r="A173" s="11"/>
      <c r="B173" s="108"/>
      <c r="C173" s="108" t="s">
        <v>257</v>
      </c>
      <c r="D173" s="108"/>
      <c r="E173" s="119"/>
      <c r="F173" s="20"/>
      <c r="G173" s="33"/>
      <c r="H173" s="33"/>
      <c r="I173" s="33"/>
      <c r="J173" s="33"/>
      <c r="K173" s="33"/>
      <c r="L173" s="33"/>
      <c r="M173" s="19"/>
      <c r="N173" s="20"/>
      <c r="O173" s="20"/>
    </row>
    <row r="174" spans="1:15" x14ac:dyDescent="0.25">
      <c r="A174" s="94"/>
      <c r="B174" s="94"/>
      <c r="C174" s="94" t="s">
        <v>256</v>
      </c>
      <c r="D174" s="94"/>
      <c r="E174" s="120"/>
      <c r="F174" s="14"/>
      <c r="G174" s="34"/>
      <c r="H174" s="34"/>
      <c r="I174" s="34"/>
      <c r="J174" s="34"/>
      <c r="K174" s="34"/>
      <c r="L174" s="34"/>
      <c r="M174" s="17"/>
      <c r="N174" s="18"/>
      <c r="O174" s="18"/>
    </row>
    <row r="175" spans="1:15" x14ac:dyDescent="0.25">
      <c r="A175" s="12">
        <v>742112</v>
      </c>
      <c r="B175" s="12"/>
      <c r="C175" s="87" t="s">
        <v>107</v>
      </c>
      <c r="D175" s="87"/>
      <c r="E175" s="87"/>
      <c r="F175" s="104">
        <v>0</v>
      </c>
      <c r="G175" s="104"/>
      <c r="H175" s="104"/>
      <c r="I175" s="104"/>
      <c r="J175" s="104"/>
      <c r="K175" s="104"/>
      <c r="L175" s="104">
        <v>124879</v>
      </c>
      <c r="M175" s="16">
        <f t="shared" ref="M175:M196" si="16">L175+K175+J175+I175</f>
        <v>124879</v>
      </c>
      <c r="N175" s="15">
        <v>0</v>
      </c>
      <c r="O175" s="15">
        <v>0</v>
      </c>
    </row>
    <row r="176" spans="1:15" x14ac:dyDescent="0.25">
      <c r="A176" s="11"/>
      <c r="B176" s="11"/>
      <c r="C176" s="108" t="s">
        <v>258</v>
      </c>
      <c r="D176" s="108"/>
      <c r="E176" s="108"/>
      <c r="F176" s="109"/>
      <c r="G176" s="109"/>
      <c r="H176" s="109"/>
      <c r="I176" s="109"/>
      <c r="J176" s="109"/>
      <c r="K176" s="109"/>
      <c r="L176" s="109"/>
      <c r="M176" s="19"/>
      <c r="N176" s="20"/>
      <c r="O176" s="20"/>
    </row>
    <row r="177" spans="1:15" x14ac:dyDescent="0.25">
      <c r="A177" s="10"/>
      <c r="B177" s="10"/>
      <c r="C177" s="94" t="s">
        <v>261</v>
      </c>
      <c r="D177" s="94"/>
      <c r="E177" s="94"/>
      <c r="F177" s="110"/>
      <c r="G177" s="110"/>
      <c r="H177" s="110"/>
      <c r="I177" s="110"/>
      <c r="J177" s="110"/>
      <c r="K177" s="110"/>
      <c r="L177" s="110"/>
      <c r="M177" s="17"/>
      <c r="N177" s="18"/>
      <c r="O177" s="18"/>
    </row>
    <row r="178" spans="1:15" x14ac:dyDescent="0.25">
      <c r="A178" s="11">
        <v>742112</v>
      </c>
      <c r="B178" s="11"/>
      <c r="C178" s="108" t="s">
        <v>116</v>
      </c>
      <c r="D178" s="108"/>
      <c r="E178" s="108"/>
      <c r="F178" s="109">
        <v>0</v>
      </c>
      <c r="G178" s="109"/>
      <c r="H178" s="109"/>
      <c r="I178" s="109"/>
      <c r="J178" s="109"/>
      <c r="K178" s="109"/>
      <c r="L178" s="109">
        <v>40000</v>
      </c>
      <c r="M178" s="19">
        <f t="shared" si="16"/>
        <v>40000</v>
      </c>
      <c r="N178" s="20">
        <v>0</v>
      </c>
      <c r="O178" s="20">
        <v>0</v>
      </c>
    </row>
    <row r="179" spans="1:15" x14ac:dyDescent="0.25">
      <c r="A179" s="10"/>
      <c r="B179" s="10"/>
      <c r="C179" s="94" t="s">
        <v>260</v>
      </c>
      <c r="D179" s="94"/>
      <c r="E179" s="94"/>
      <c r="F179" s="110"/>
      <c r="G179" s="110"/>
      <c r="H179" s="110"/>
      <c r="I179" s="110"/>
      <c r="J179" s="110"/>
      <c r="K179" s="110"/>
      <c r="L179" s="110"/>
      <c r="M179" s="19"/>
      <c r="N179" s="18"/>
      <c r="O179" s="18"/>
    </row>
    <row r="180" spans="1:15" x14ac:dyDescent="0.25">
      <c r="A180" s="12">
        <v>742112</v>
      </c>
      <c r="B180" s="12"/>
      <c r="C180" s="87" t="s">
        <v>116</v>
      </c>
      <c r="D180" s="87"/>
      <c r="E180" s="87"/>
      <c r="F180" s="104">
        <v>0</v>
      </c>
      <c r="G180" s="104"/>
      <c r="H180" s="104"/>
      <c r="I180" s="104"/>
      <c r="J180" s="104"/>
      <c r="K180" s="104"/>
      <c r="L180" s="104">
        <v>40000</v>
      </c>
      <c r="M180" s="16">
        <f t="shared" si="16"/>
        <v>40000</v>
      </c>
      <c r="N180" s="15">
        <v>0</v>
      </c>
      <c r="O180" s="15">
        <v>0</v>
      </c>
    </row>
    <row r="181" spans="1:15" x14ac:dyDescent="0.25">
      <c r="A181" s="10"/>
      <c r="B181" s="10"/>
      <c r="C181" s="94" t="s">
        <v>259</v>
      </c>
      <c r="D181" s="94"/>
      <c r="E181" s="94"/>
      <c r="F181" s="110"/>
      <c r="G181" s="110"/>
      <c r="H181" s="110"/>
      <c r="I181" s="110"/>
      <c r="J181" s="110"/>
      <c r="K181" s="110"/>
      <c r="L181" s="110"/>
      <c r="M181" s="17"/>
      <c r="N181" s="18"/>
      <c r="O181" s="18"/>
    </row>
    <row r="182" spans="1:15" x14ac:dyDescent="0.25">
      <c r="A182" s="12">
        <v>742112</v>
      </c>
      <c r="B182" s="12"/>
      <c r="C182" s="87" t="s">
        <v>116</v>
      </c>
      <c r="D182" s="87"/>
      <c r="E182" s="87"/>
      <c r="F182" s="104"/>
      <c r="G182" s="104"/>
      <c r="H182" s="104"/>
      <c r="I182" s="104"/>
      <c r="J182" s="104"/>
      <c r="K182" s="104"/>
      <c r="L182" s="104">
        <v>40000</v>
      </c>
      <c r="M182" s="19">
        <f t="shared" si="16"/>
        <v>40000</v>
      </c>
      <c r="N182" s="15">
        <v>0</v>
      </c>
      <c r="O182" s="15">
        <v>0</v>
      </c>
    </row>
    <row r="183" spans="1:15" x14ac:dyDescent="0.25">
      <c r="A183" s="10"/>
      <c r="B183" s="10"/>
      <c r="C183" s="94" t="s">
        <v>509</v>
      </c>
      <c r="D183" s="94"/>
      <c r="E183" s="94"/>
      <c r="F183" s="110"/>
      <c r="G183" s="110"/>
      <c r="H183" s="110"/>
      <c r="I183" s="110"/>
      <c r="J183" s="110"/>
      <c r="K183" s="110"/>
      <c r="L183" s="110"/>
      <c r="M183" s="19"/>
      <c r="N183" s="18"/>
      <c r="O183" s="18"/>
    </row>
    <row r="184" spans="1:15" x14ac:dyDescent="0.25">
      <c r="A184" s="5">
        <v>742114</v>
      </c>
      <c r="B184" s="5"/>
      <c r="C184" s="112" t="s">
        <v>111</v>
      </c>
      <c r="D184" s="112"/>
      <c r="E184" s="112"/>
      <c r="F184" s="113">
        <v>132241</v>
      </c>
      <c r="G184" s="113">
        <v>171800</v>
      </c>
      <c r="H184" s="113">
        <v>68699</v>
      </c>
      <c r="I184" s="113"/>
      <c r="J184" s="113"/>
      <c r="K184" s="113"/>
      <c r="L184" s="113">
        <v>300000</v>
      </c>
      <c r="M184" s="23">
        <f t="shared" si="16"/>
        <v>300000</v>
      </c>
      <c r="N184" s="21">
        <v>150000</v>
      </c>
      <c r="O184" s="21">
        <v>150000</v>
      </c>
    </row>
    <row r="185" spans="1:15" x14ac:dyDescent="0.25">
      <c r="A185" s="7">
        <v>742116</v>
      </c>
      <c r="B185" s="7"/>
      <c r="C185" s="97" t="s">
        <v>112</v>
      </c>
      <c r="D185" s="97"/>
      <c r="E185" s="97"/>
      <c r="F185" s="111">
        <v>0</v>
      </c>
      <c r="G185" s="111">
        <v>10000</v>
      </c>
      <c r="H185" s="111">
        <v>50000</v>
      </c>
      <c r="I185" s="111"/>
      <c r="J185" s="111"/>
      <c r="K185" s="111"/>
      <c r="L185" s="111">
        <v>100000</v>
      </c>
      <c r="M185" s="19">
        <f t="shared" si="16"/>
        <v>100000</v>
      </c>
      <c r="N185" s="23">
        <v>106000</v>
      </c>
      <c r="O185" s="23">
        <v>100000</v>
      </c>
    </row>
    <row r="186" spans="1:15" x14ac:dyDescent="0.25">
      <c r="A186" s="12">
        <v>742116</v>
      </c>
      <c r="B186" s="12"/>
      <c r="C186" s="87" t="s">
        <v>108</v>
      </c>
      <c r="D186" s="87"/>
      <c r="E186" s="87"/>
      <c r="F186" s="104">
        <v>0</v>
      </c>
      <c r="G186" s="104"/>
      <c r="H186" s="104"/>
      <c r="I186" s="104"/>
      <c r="J186" s="104"/>
      <c r="K186" s="104"/>
      <c r="L186" s="104">
        <v>42980</v>
      </c>
      <c r="M186" s="16">
        <f t="shared" si="16"/>
        <v>42980</v>
      </c>
      <c r="N186" s="15">
        <v>0</v>
      </c>
      <c r="O186" s="15">
        <v>0</v>
      </c>
    </row>
    <row r="187" spans="1:15" x14ac:dyDescent="0.25">
      <c r="A187" s="10"/>
      <c r="B187" s="10"/>
      <c r="C187" s="94" t="s">
        <v>262</v>
      </c>
      <c r="D187" s="94"/>
      <c r="E187" s="94"/>
      <c r="F187" s="110"/>
      <c r="G187" s="110"/>
      <c r="H187" s="110"/>
      <c r="I187" s="110"/>
      <c r="J187" s="110"/>
      <c r="K187" s="110"/>
      <c r="L187" s="94"/>
      <c r="M187" s="17"/>
      <c r="N187" s="18"/>
      <c r="O187" s="18"/>
    </row>
    <row r="188" spans="1:15" x14ac:dyDescent="0.25">
      <c r="A188" s="5">
        <v>742116</v>
      </c>
      <c r="B188" s="5"/>
      <c r="C188" s="112" t="s">
        <v>264</v>
      </c>
      <c r="D188" s="112"/>
      <c r="E188" s="112"/>
      <c r="F188" s="113">
        <v>0</v>
      </c>
      <c r="G188" s="113"/>
      <c r="H188" s="113"/>
      <c r="I188" s="113"/>
      <c r="J188" s="113"/>
      <c r="K188" s="113"/>
      <c r="L188" s="113">
        <v>30000</v>
      </c>
      <c r="M188" s="19">
        <f t="shared" si="16"/>
        <v>30000</v>
      </c>
      <c r="N188" s="22">
        <v>0</v>
      </c>
      <c r="O188" s="22">
        <v>0</v>
      </c>
    </row>
    <row r="189" spans="1:15" x14ac:dyDescent="0.25">
      <c r="A189" s="5"/>
      <c r="B189" s="5"/>
      <c r="C189" s="112" t="s">
        <v>263</v>
      </c>
      <c r="D189" s="112"/>
      <c r="E189" s="112"/>
      <c r="F189" s="113"/>
      <c r="G189" s="113"/>
      <c r="H189" s="113"/>
      <c r="I189" s="113"/>
      <c r="J189" s="113"/>
      <c r="K189" s="113"/>
      <c r="L189" s="112"/>
      <c r="M189" s="19"/>
      <c r="N189" s="22"/>
      <c r="O189" s="22"/>
    </row>
    <row r="190" spans="1:15" x14ac:dyDescent="0.25">
      <c r="A190" s="7">
        <v>742211</v>
      </c>
      <c r="B190" s="7"/>
      <c r="C190" s="97" t="s">
        <v>113</v>
      </c>
      <c r="D190" s="97"/>
      <c r="E190" s="97"/>
      <c r="F190" s="111">
        <v>85391</v>
      </c>
      <c r="G190" s="111">
        <v>4750</v>
      </c>
      <c r="H190" s="111">
        <v>4800</v>
      </c>
      <c r="I190" s="111"/>
      <c r="J190" s="111"/>
      <c r="K190" s="111"/>
      <c r="L190" s="111">
        <v>0</v>
      </c>
      <c r="M190" s="23">
        <f t="shared" si="16"/>
        <v>0</v>
      </c>
      <c r="N190" s="23">
        <v>0</v>
      </c>
      <c r="O190" s="23">
        <v>0</v>
      </c>
    </row>
    <row r="191" spans="1:15" x14ac:dyDescent="0.25">
      <c r="A191" s="5">
        <v>741120</v>
      </c>
      <c r="B191" s="112"/>
      <c r="C191" s="112" t="s">
        <v>634</v>
      </c>
      <c r="D191" s="112"/>
      <c r="E191" s="112"/>
      <c r="F191" s="112"/>
      <c r="G191" s="113"/>
      <c r="H191" s="113"/>
      <c r="I191" s="113"/>
      <c r="J191" s="113"/>
      <c r="K191" s="113"/>
      <c r="L191" s="113">
        <v>80000</v>
      </c>
      <c r="M191" s="19">
        <v>80000</v>
      </c>
      <c r="N191" s="113">
        <v>80000</v>
      </c>
      <c r="O191" s="113">
        <v>50000</v>
      </c>
    </row>
    <row r="192" spans="1:15" x14ac:dyDescent="0.25">
      <c r="A192" s="116"/>
      <c r="B192" s="97"/>
      <c r="C192" s="96" t="s">
        <v>123</v>
      </c>
      <c r="D192" s="96"/>
      <c r="E192" s="97"/>
      <c r="F192" s="96">
        <f>F193</f>
        <v>0</v>
      </c>
      <c r="G192" s="98">
        <f t="shared" ref="G192:L192" si="17">G193</f>
        <v>38960</v>
      </c>
      <c r="H192" s="98">
        <f t="shared" si="17"/>
        <v>38952</v>
      </c>
      <c r="I192" s="96">
        <f t="shared" si="17"/>
        <v>0</v>
      </c>
      <c r="J192" s="96">
        <f t="shared" si="17"/>
        <v>0</v>
      </c>
      <c r="K192" s="96">
        <f t="shared" si="17"/>
        <v>0</v>
      </c>
      <c r="L192" s="98">
        <f t="shared" si="17"/>
        <v>38952</v>
      </c>
      <c r="M192" s="23">
        <f t="shared" si="16"/>
        <v>38952</v>
      </c>
      <c r="N192" s="98">
        <f t="shared" ref="N192:O192" si="18">N193</f>
        <v>0</v>
      </c>
      <c r="O192" s="99">
        <f t="shared" si="18"/>
        <v>0</v>
      </c>
    </row>
    <row r="193" spans="1:16" x14ac:dyDescent="0.25">
      <c r="A193" s="87"/>
      <c r="B193" s="87"/>
      <c r="C193" s="87" t="s">
        <v>373</v>
      </c>
      <c r="D193" s="87"/>
      <c r="E193" s="87"/>
      <c r="F193" s="87">
        <v>0</v>
      </c>
      <c r="G193" s="104">
        <v>38960</v>
      </c>
      <c r="H193" s="104">
        <v>38952</v>
      </c>
      <c r="I193" s="87"/>
      <c r="J193" s="87"/>
      <c r="K193" s="87"/>
      <c r="L193" s="104">
        <v>38952</v>
      </c>
      <c r="M193" s="19">
        <f t="shared" si="16"/>
        <v>38952</v>
      </c>
      <c r="N193" s="87">
        <v>0</v>
      </c>
      <c r="O193" s="87">
        <v>0</v>
      </c>
    </row>
    <row r="194" spans="1:16" x14ac:dyDescent="0.25">
      <c r="A194" s="94"/>
      <c r="B194" s="94"/>
      <c r="C194" s="94" t="s">
        <v>256</v>
      </c>
      <c r="D194" s="94"/>
      <c r="E194" s="94"/>
      <c r="F194" s="94"/>
      <c r="G194" s="94"/>
      <c r="H194" s="94"/>
      <c r="I194" s="94"/>
      <c r="J194" s="94"/>
      <c r="K194" s="94"/>
      <c r="L194" s="110"/>
      <c r="M194" s="19"/>
      <c r="N194" s="94"/>
      <c r="O194" s="94"/>
    </row>
    <row r="195" spans="1:16" x14ac:dyDescent="0.25">
      <c r="A195" s="112"/>
      <c r="B195" s="112"/>
      <c r="C195" s="112"/>
      <c r="D195" s="112"/>
      <c r="E195" s="112"/>
      <c r="F195" s="112"/>
      <c r="G195" s="112"/>
      <c r="H195" s="112"/>
      <c r="I195" s="112"/>
      <c r="J195" s="112"/>
      <c r="K195" s="112"/>
      <c r="L195" s="112"/>
      <c r="M195" s="23"/>
      <c r="N195" s="112"/>
      <c r="O195" s="112"/>
    </row>
    <row r="196" spans="1:16" x14ac:dyDescent="0.25">
      <c r="A196" s="116"/>
      <c r="B196" s="97"/>
      <c r="C196" s="96" t="s">
        <v>124</v>
      </c>
      <c r="D196" s="97"/>
      <c r="E196" s="97"/>
      <c r="F196" s="96">
        <f>F197</f>
        <v>0</v>
      </c>
      <c r="G196" s="96">
        <f t="shared" ref="G196:O196" si="19">G197</f>
        <v>0</v>
      </c>
      <c r="H196" s="96">
        <f t="shared" si="19"/>
        <v>0</v>
      </c>
      <c r="I196" s="96">
        <f t="shared" si="19"/>
        <v>0</v>
      </c>
      <c r="J196" s="96">
        <f t="shared" si="19"/>
        <v>0</v>
      </c>
      <c r="K196" s="96">
        <f t="shared" si="19"/>
        <v>0</v>
      </c>
      <c r="L196" s="98">
        <f t="shared" si="19"/>
        <v>7989</v>
      </c>
      <c r="M196" s="177">
        <f t="shared" si="16"/>
        <v>7989</v>
      </c>
      <c r="N196" s="98">
        <f t="shared" si="19"/>
        <v>4566</v>
      </c>
      <c r="O196" s="99">
        <f t="shared" si="19"/>
        <v>5617</v>
      </c>
    </row>
    <row r="197" spans="1:16" x14ac:dyDescent="0.25">
      <c r="A197" s="87"/>
      <c r="B197" s="87"/>
      <c r="C197" s="87" t="s">
        <v>117</v>
      </c>
      <c r="D197" s="87"/>
      <c r="E197" s="87"/>
      <c r="F197" s="87"/>
      <c r="G197" s="87"/>
      <c r="H197" s="87"/>
      <c r="I197" s="87"/>
      <c r="J197" s="87"/>
      <c r="K197" s="87"/>
      <c r="L197" s="104">
        <v>7989</v>
      </c>
      <c r="M197" s="109">
        <f>L197+K197+J197+I197</f>
        <v>7989</v>
      </c>
      <c r="N197" s="104">
        <v>4566</v>
      </c>
      <c r="O197" s="104">
        <v>5617</v>
      </c>
    </row>
    <row r="198" spans="1:16" x14ac:dyDescent="0.25">
      <c r="A198" s="94"/>
      <c r="B198" s="94"/>
      <c r="C198" s="94" t="s">
        <v>118</v>
      </c>
      <c r="D198" s="94"/>
      <c r="E198" s="94"/>
      <c r="F198" s="94"/>
      <c r="G198" s="94"/>
      <c r="H198" s="94"/>
      <c r="I198" s="94"/>
      <c r="J198" s="94"/>
      <c r="K198" s="94"/>
      <c r="L198" s="94"/>
      <c r="M198" s="94"/>
      <c r="N198" s="94"/>
      <c r="O198" s="94"/>
    </row>
    <row r="199" spans="1:16" x14ac:dyDescent="0.25">
      <c r="A199" s="122" t="s">
        <v>510</v>
      </c>
      <c r="B199" s="122"/>
      <c r="C199" s="108"/>
      <c r="D199" s="108"/>
      <c r="E199" s="108"/>
      <c r="F199" s="108"/>
      <c r="G199" s="108"/>
      <c r="H199" s="108"/>
      <c r="I199" s="108"/>
      <c r="J199" s="108"/>
      <c r="K199" s="108"/>
      <c r="L199" s="108"/>
      <c r="M199" s="108"/>
      <c r="N199" s="108"/>
      <c r="O199" s="108"/>
    </row>
    <row r="200" spans="1:16" x14ac:dyDescent="0.25">
      <c r="A200" s="85"/>
      <c r="B200" s="86"/>
      <c r="C200" s="86"/>
      <c r="D200" s="87"/>
      <c r="E200" s="88"/>
      <c r="F200" s="1" t="s">
        <v>16</v>
      </c>
      <c r="G200" s="1"/>
      <c r="H200" s="1" t="s">
        <v>19</v>
      </c>
      <c r="I200" s="1"/>
      <c r="J200" s="1"/>
      <c r="K200" s="1"/>
      <c r="L200" s="1"/>
      <c r="M200" s="1"/>
      <c r="N200" s="387" t="s">
        <v>5</v>
      </c>
      <c r="O200" s="388"/>
    </row>
    <row r="201" spans="1:16" x14ac:dyDescent="0.25">
      <c r="A201" s="89" t="s">
        <v>2</v>
      </c>
      <c r="B201" s="90"/>
      <c r="C201" s="392" t="s">
        <v>4</v>
      </c>
      <c r="D201" s="401"/>
      <c r="E201" s="393"/>
      <c r="F201" s="2" t="s">
        <v>18</v>
      </c>
      <c r="G201" s="2" t="s">
        <v>7</v>
      </c>
      <c r="H201" s="2" t="s">
        <v>20</v>
      </c>
      <c r="I201" s="2" t="s">
        <v>14</v>
      </c>
      <c r="J201" s="2" t="s">
        <v>12</v>
      </c>
      <c r="K201" s="2" t="s">
        <v>10</v>
      </c>
      <c r="L201" s="2" t="s">
        <v>9</v>
      </c>
      <c r="M201" s="2" t="s">
        <v>7</v>
      </c>
      <c r="N201" s="392" t="s">
        <v>6</v>
      </c>
      <c r="O201" s="393"/>
    </row>
    <row r="202" spans="1:16" x14ac:dyDescent="0.25">
      <c r="A202" s="92" t="s">
        <v>3</v>
      </c>
      <c r="B202" s="93"/>
      <c r="C202" s="93"/>
      <c r="D202" s="94"/>
      <c r="E202" s="95"/>
      <c r="F202" s="3">
        <v>2023</v>
      </c>
      <c r="G202" s="3">
        <v>2024</v>
      </c>
      <c r="H202" s="3" t="s">
        <v>17</v>
      </c>
      <c r="I202" s="3" t="s">
        <v>15</v>
      </c>
      <c r="J202" s="3" t="s">
        <v>13</v>
      </c>
      <c r="K202" s="3" t="s">
        <v>11</v>
      </c>
      <c r="L202" s="3" t="s">
        <v>8</v>
      </c>
      <c r="M202" s="3">
        <v>2025</v>
      </c>
      <c r="N202" s="8">
        <v>2026</v>
      </c>
      <c r="O202" s="9">
        <v>2027</v>
      </c>
    </row>
    <row r="203" spans="1:16" x14ac:dyDescent="0.25">
      <c r="A203" s="117" t="s">
        <v>511</v>
      </c>
      <c r="B203" s="96"/>
      <c r="C203" s="96" t="s">
        <v>597</v>
      </c>
      <c r="D203" s="96"/>
      <c r="E203" s="96"/>
      <c r="F203" s="98">
        <f>F204+F359+F362+F363</f>
        <v>1446742</v>
      </c>
      <c r="G203" s="98">
        <f>G204+G359+G362+G363+G357</f>
        <v>1651594</v>
      </c>
      <c r="H203" s="98">
        <f>H204+H359+H362+H363+H357</f>
        <v>1086231</v>
      </c>
      <c r="I203" s="98">
        <f t="shared" ref="I203:P203" si="20">I204+I359+I362+I363</f>
        <v>1216705</v>
      </c>
      <c r="J203" s="98">
        <f t="shared" si="20"/>
        <v>0</v>
      </c>
      <c r="K203" s="98">
        <f t="shared" si="20"/>
        <v>25000</v>
      </c>
      <c r="L203" s="98">
        <f t="shared" si="20"/>
        <v>2715205</v>
      </c>
      <c r="M203" s="98">
        <f>M204+M359+M362+M363</f>
        <v>3956910</v>
      </c>
      <c r="N203" s="98">
        <f t="shared" si="20"/>
        <v>2268263</v>
      </c>
      <c r="O203" s="99">
        <f t="shared" si="20"/>
        <v>1976563</v>
      </c>
      <c r="P203" s="98">
        <f t="shared" si="20"/>
        <v>0</v>
      </c>
    </row>
    <row r="204" spans="1:16" x14ac:dyDescent="0.25">
      <c r="A204" s="13">
        <v>610000</v>
      </c>
      <c r="B204" s="96"/>
      <c r="C204" s="96" t="s">
        <v>512</v>
      </c>
      <c r="D204" s="96"/>
      <c r="E204" s="96"/>
      <c r="F204" s="98">
        <f>F205+F220+F225+F322+F352+F357</f>
        <v>1161431</v>
      </c>
      <c r="G204" s="98">
        <f>G205+G220+G225+G322+G352</f>
        <v>1321295</v>
      </c>
      <c r="H204" s="98">
        <f>H205+H220+H225+H322+H352</f>
        <v>926909</v>
      </c>
      <c r="I204" s="98">
        <f t="shared" ref="I204:O204" si="21">I205+I220+I225+I322+I352+I357</f>
        <v>1193805</v>
      </c>
      <c r="J204" s="98">
        <f t="shared" si="21"/>
        <v>0</v>
      </c>
      <c r="K204" s="98">
        <f t="shared" si="21"/>
        <v>25000</v>
      </c>
      <c r="L204" s="98">
        <f t="shared" si="21"/>
        <v>687205</v>
      </c>
      <c r="M204" s="98">
        <f>M205+M220+M225+M322+M352+M357</f>
        <v>1906010</v>
      </c>
      <c r="N204" s="98">
        <f t="shared" si="21"/>
        <v>1396863</v>
      </c>
      <c r="O204" s="99">
        <f t="shared" si="21"/>
        <v>1314663</v>
      </c>
      <c r="P204" s="98">
        <f t="shared" ref="P204" si="22">P205+P220+P225+P322+P352+P357</f>
        <v>0</v>
      </c>
    </row>
    <row r="205" spans="1:16" x14ac:dyDescent="0.25">
      <c r="A205" s="13">
        <v>611000</v>
      </c>
      <c r="B205" s="96"/>
      <c r="C205" s="96" t="s">
        <v>549</v>
      </c>
      <c r="D205" s="96"/>
      <c r="E205" s="96"/>
      <c r="F205" s="98">
        <f>F206+F212</f>
        <v>514919</v>
      </c>
      <c r="G205" s="98">
        <f t="shared" ref="G205:O205" si="23">G206+G212</f>
        <v>637660</v>
      </c>
      <c r="H205" s="98">
        <f t="shared" si="23"/>
        <v>457244</v>
      </c>
      <c r="I205" s="98">
        <f t="shared" si="23"/>
        <v>731545</v>
      </c>
      <c r="J205" s="98">
        <f t="shared" si="23"/>
        <v>0</v>
      </c>
      <c r="K205" s="98">
        <f t="shared" si="23"/>
        <v>0</v>
      </c>
      <c r="L205" s="98">
        <f t="shared" si="23"/>
        <v>0</v>
      </c>
      <c r="M205" s="98">
        <f t="shared" si="23"/>
        <v>731545</v>
      </c>
      <c r="N205" s="98">
        <f t="shared" si="23"/>
        <v>741097</v>
      </c>
      <c r="O205" s="99">
        <f t="shared" si="23"/>
        <v>733347</v>
      </c>
    </row>
    <row r="206" spans="1:16" x14ac:dyDescent="0.25">
      <c r="A206" s="176">
        <v>611000</v>
      </c>
      <c r="B206" s="97"/>
      <c r="C206" s="96" t="s">
        <v>249</v>
      </c>
      <c r="D206" s="96"/>
      <c r="E206" s="96"/>
      <c r="F206" s="98">
        <f>F207+F208+F209+F210</f>
        <v>427536</v>
      </c>
      <c r="G206" s="98">
        <f t="shared" ref="G206:O206" si="24">G207+G208+G209+G210</f>
        <v>526510</v>
      </c>
      <c r="H206" s="98">
        <f t="shared" si="24"/>
        <v>389204</v>
      </c>
      <c r="I206" s="98">
        <f t="shared" si="24"/>
        <v>589255</v>
      </c>
      <c r="J206" s="98">
        <f t="shared" si="24"/>
        <v>0</v>
      </c>
      <c r="K206" s="98">
        <f t="shared" si="24"/>
        <v>0</v>
      </c>
      <c r="L206" s="98">
        <f t="shared" si="24"/>
        <v>0</v>
      </c>
      <c r="M206" s="98">
        <f>M207+M208+M209+M210</f>
        <v>589255</v>
      </c>
      <c r="N206" s="98">
        <f t="shared" si="24"/>
        <v>589257</v>
      </c>
      <c r="O206" s="99">
        <f t="shared" si="24"/>
        <v>589257</v>
      </c>
    </row>
    <row r="207" spans="1:16" x14ac:dyDescent="0.25">
      <c r="A207" s="7">
        <v>611110</v>
      </c>
      <c r="B207" s="7"/>
      <c r="C207" s="97" t="s">
        <v>128</v>
      </c>
      <c r="D207" s="97"/>
      <c r="E207" s="97"/>
      <c r="F207" s="111">
        <f>F371+F434+F533+F665+F732</f>
        <v>295000</v>
      </c>
      <c r="G207" s="111">
        <f t="shared" ref="G207:O207" si="25">G371+G434+G533+G665+G732</f>
        <v>363260</v>
      </c>
      <c r="H207" s="111">
        <f t="shared" si="25"/>
        <v>268552</v>
      </c>
      <c r="I207" s="111">
        <f t="shared" si="25"/>
        <v>406580</v>
      </c>
      <c r="J207" s="111">
        <f t="shared" si="25"/>
        <v>0</v>
      </c>
      <c r="K207" s="111">
        <f t="shared" si="25"/>
        <v>0</v>
      </c>
      <c r="L207" s="111">
        <f t="shared" si="25"/>
        <v>0</v>
      </c>
      <c r="M207" s="111">
        <f t="shared" si="25"/>
        <v>406580</v>
      </c>
      <c r="N207" s="111">
        <f t="shared" si="25"/>
        <v>406580</v>
      </c>
      <c r="O207" s="111">
        <f t="shared" si="25"/>
        <v>406580</v>
      </c>
    </row>
    <row r="208" spans="1:16" x14ac:dyDescent="0.25">
      <c r="A208" s="5">
        <v>611131</v>
      </c>
      <c r="B208" s="5"/>
      <c r="C208" s="112" t="s">
        <v>129</v>
      </c>
      <c r="D208" s="112"/>
      <c r="E208" s="112"/>
      <c r="F208" s="113">
        <f>F372+F435+F534+F666+F733</f>
        <v>72681</v>
      </c>
      <c r="G208" s="113">
        <f t="shared" ref="G208:O208" si="26">G372+G435+G534+G666+G733</f>
        <v>89510</v>
      </c>
      <c r="H208" s="113">
        <f t="shared" si="26"/>
        <v>66165</v>
      </c>
      <c r="I208" s="113">
        <f t="shared" si="26"/>
        <v>100172</v>
      </c>
      <c r="J208" s="113">
        <f t="shared" si="26"/>
        <v>0</v>
      </c>
      <c r="K208" s="113">
        <f t="shared" si="26"/>
        <v>0</v>
      </c>
      <c r="L208" s="113">
        <f t="shared" si="26"/>
        <v>0</v>
      </c>
      <c r="M208" s="113">
        <f t="shared" si="26"/>
        <v>100172</v>
      </c>
      <c r="N208" s="113">
        <f t="shared" si="26"/>
        <v>100172</v>
      </c>
      <c r="O208" s="113">
        <f t="shared" si="26"/>
        <v>100172</v>
      </c>
    </row>
    <row r="209" spans="1:15" x14ac:dyDescent="0.25">
      <c r="A209" s="7">
        <v>611132</v>
      </c>
      <c r="B209" s="7"/>
      <c r="C209" s="97" t="s">
        <v>126</v>
      </c>
      <c r="D209" s="97"/>
      <c r="E209" s="97"/>
      <c r="F209" s="111">
        <f>F373+F436+F535+F667+F734</f>
        <v>53442</v>
      </c>
      <c r="G209" s="111">
        <f t="shared" ref="G209:O209" si="27">G373+G436+G535+G667+G734</f>
        <v>65830</v>
      </c>
      <c r="H209" s="111">
        <f t="shared" si="27"/>
        <v>48650</v>
      </c>
      <c r="I209" s="111">
        <f t="shared" si="27"/>
        <v>73653</v>
      </c>
      <c r="J209" s="111">
        <f t="shared" si="27"/>
        <v>0</v>
      </c>
      <c r="K209" s="111">
        <f t="shared" si="27"/>
        <v>0</v>
      </c>
      <c r="L209" s="111">
        <f t="shared" si="27"/>
        <v>0</v>
      </c>
      <c r="M209" s="111">
        <f t="shared" si="27"/>
        <v>73653</v>
      </c>
      <c r="N209" s="111">
        <f t="shared" si="27"/>
        <v>73655</v>
      </c>
      <c r="O209" s="111">
        <f t="shared" si="27"/>
        <v>73655</v>
      </c>
    </row>
    <row r="210" spans="1:15" x14ac:dyDescent="0.25">
      <c r="A210" s="7">
        <v>611133</v>
      </c>
      <c r="B210" s="7"/>
      <c r="C210" s="97" t="s">
        <v>127</v>
      </c>
      <c r="D210" s="97"/>
      <c r="E210" s="97"/>
      <c r="F210" s="111">
        <f>F374+F437+F536+F668+F735</f>
        <v>6413</v>
      </c>
      <c r="G210" s="111">
        <f t="shared" ref="G210:O210" si="28">G374+G437+G536+G668+G735</f>
        <v>7910</v>
      </c>
      <c r="H210" s="111">
        <f t="shared" si="28"/>
        <v>5837</v>
      </c>
      <c r="I210" s="111">
        <f t="shared" si="28"/>
        <v>8850</v>
      </c>
      <c r="J210" s="111">
        <f t="shared" si="28"/>
        <v>0</v>
      </c>
      <c r="K210" s="111">
        <f t="shared" si="28"/>
        <v>0</v>
      </c>
      <c r="L210" s="111">
        <f t="shared" si="28"/>
        <v>0</v>
      </c>
      <c r="M210" s="111">
        <f t="shared" si="28"/>
        <v>8850</v>
      </c>
      <c r="N210" s="111">
        <f t="shared" si="28"/>
        <v>8850</v>
      </c>
      <c r="O210" s="111">
        <f t="shared" si="28"/>
        <v>8850</v>
      </c>
    </row>
    <row r="211" spans="1:15" x14ac:dyDescent="0.25">
      <c r="A211" s="5"/>
      <c r="B211" s="5"/>
      <c r="C211" s="112"/>
      <c r="D211" s="112"/>
      <c r="E211" s="112"/>
      <c r="F211" s="112"/>
      <c r="G211" s="112"/>
      <c r="H211" s="112"/>
      <c r="I211" s="112"/>
      <c r="J211" s="112"/>
      <c r="K211" s="112"/>
      <c r="L211" s="112"/>
      <c r="M211" s="112"/>
      <c r="N211" s="112"/>
      <c r="O211" s="112"/>
    </row>
    <row r="212" spans="1:15" x14ac:dyDescent="0.25">
      <c r="A212" s="13">
        <v>611200</v>
      </c>
      <c r="B212" s="26"/>
      <c r="C212" s="96" t="s">
        <v>548</v>
      </c>
      <c r="D212" s="96"/>
      <c r="E212" s="96"/>
      <c r="F212" s="98">
        <f>F213+F214+F215+F216+F217+F218</f>
        <v>87383</v>
      </c>
      <c r="G212" s="98">
        <f t="shared" ref="G212:O212" si="29">G213+G214+G215+G216+G217+G218</f>
        <v>111150</v>
      </c>
      <c r="H212" s="98">
        <f t="shared" si="29"/>
        <v>68040</v>
      </c>
      <c r="I212" s="98">
        <f t="shared" si="29"/>
        <v>142290</v>
      </c>
      <c r="J212" s="98">
        <f t="shared" si="29"/>
        <v>0</v>
      </c>
      <c r="K212" s="98">
        <f t="shared" si="29"/>
        <v>0</v>
      </c>
      <c r="L212" s="98">
        <f t="shared" si="29"/>
        <v>0</v>
      </c>
      <c r="M212" s="98">
        <f>M213+M214+M215+M216+M217+M218</f>
        <v>142290</v>
      </c>
      <c r="N212" s="98">
        <f t="shared" si="29"/>
        <v>151840</v>
      </c>
      <c r="O212" s="99">
        <f t="shared" si="29"/>
        <v>144090</v>
      </c>
    </row>
    <row r="213" spans="1:15" x14ac:dyDescent="0.25">
      <c r="A213" s="5">
        <v>611211</v>
      </c>
      <c r="B213" s="5"/>
      <c r="C213" s="112" t="s">
        <v>130</v>
      </c>
      <c r="D213" s="112"/>
      <c r="E213" s="112"/>
      <c r="F213" s="113">
        <f>F440+F539+F671+F738</f>
        <v>14636</v>
      </c>
      <c r="G213" s="113">
        <f t="shared" ref="G213:O213" si="30">G440+G539+G671+G738</f>
        <v>16670</v>
      </c>
      <c r="H213" s="113">
        <f t="shared" si="30"/>
        <v>12655</v>
      </c>
      <c r="I213" s="113">
        <f t="shared" si="30"/>
        <v>20300</v>
      </c>
      <c r="J213" s="113">
        <f t="shared" si="30"/>
        <v>0</v>
      </c>
      <c r="K213" s="113">
        <f t="shared" si="30"/>
        <v>0</v>
      </c>
      <c r="L213" s="113">
        <f t="shared" si="30"/>
        <v>0</v>
      </c>
      <c r="M213" s="113">
        <f t="shared" si="30"/>
        <v>20300</v>
      </c>
      <c r="N213" s="113">
        <f t="shared" si="30"/>
        <v>20300</v>
      </c>
      <c r="O213" s="113">
        <f t="shared" si="30"/>
        <v>20300</v>
      </c>
    </row>
    <row r="214" spans="1:15" x14ac:dyDescent="0.25">
      <c r="A214" s="7">
        <v>611221</v>
      </c>
      <c r="B214" s="7"/>
      <c r="C214" s="97" t="s">
        <v>131</v>
      </c>
      <c r="D214" s="97"/>
      <c r="E214" s="97"/>
      <c r="F214" s="111">
        <f>F377+F441+F540+F672+F739</f>
        <v>53322</v>
      </c>
      <c r="G214" s="111">
        <f t="shared" ref="G214:O214" si="31">G377+G441+G540+G672+G739</f>
        <v>69900</v>
      </c>
      <c r="H214" s="111">
        <f t="shared" si="31"/>
        <v>46219</v>
      </c>
      <c r="I214" s="111">
        <f t="shared" si="31"/>
        <v>82190</v>
      </c>
      <c r="J214" s="111">
        <f t="shared" si="31"/>
        <v>0</v>
      </c>
      <c r="K214" s="111">
        <f t="shared" si="31"/>
        <v>0</v>
      </c>
      <c r="L214" s="111">
        <f t="shared" si="31"/>
        <v>0</v>
      </c>
      <c r="M214" s="111">
        <f t="shared" si="31"/>
        <v>82190</v>
      </c>
      <c r="N214" s="111">
        <f t="shared" si="31"/>
        <v>82190</v>
      </c>
      <c r="O214" s="111">
        <f t="shared" si="31"/>
        <v>82190</v>
      </c>
    </row>
    <row r="215" spans="1:15" x14ac:dyDescent="0.25">
      <c r="A215" s="5">
        <v>611224</v>
      </c>
      <c r="B215" s="5"/>
      <c r="C215" s="112" t="s">
        <v>132</v>
      </c>
      <c r="D215" s="112"/>
      <c r="E215" s="112"/>
      <c r="F215" s="113">
        <f>F378+F442+F541+F673+F740</f>
        <v>12131</v>
      </c>
      <c r="G215" s="113">
        <f t="shared" ref="G215:O215" si="32">G378+G442+G541+G673+G740</f>
        <v>15400</v>
      </c>
      <c r="H215" s="113">
        <f t="shared" si="32"/>
        <v>0</v>
      </c>
      <c r="I215" s="113">
        <f t="shared" si="32"/>
        <v>17600</v>
      </c>
      <c r="J215" s="113">
        <f t="shared" si="32"/>
        <v>0</v>
      </c>
      <c r="K215" s="113">
        <f t="shared" si="32"/>
        <v>0</v>
      </c>
      <c r="L215" s="113">
        <f t="shared" si="32"/>
        <v>0</v>
      </c>
      <c r="M215" s="113">
        <f t="shared" si="32"/>
        <v>17600</v>
      </c>
      <c r="N215" s="113">
        <f t="shared" si="32"/>
        <v>17600</v>
      </c>
      <c r="O215" s="113">
        <f t="shared" si="32"/>
        <v>17600</v>
      </c>
    </row>
    <row r="216" spans="1:15" x14ac:dyDescent="0.25">
      <c r="A216" s="7">
        <v>611225</v>
      </c>
      <c r="B216" s="7"/>
      <c r="C216" s="97" t="s">
        <v>133</v>
      </c>
      <c r="D216" s="97"/>
      <c r="E216" s="97"/>
      <c r="F216" s="111">
        <f>F443</f>
        <v>0</v>
      </c>
      <c r="G216" s="111">
        <f t="shared" ref="G216:O216" si="33">G443</f>
        <v>3820</v>
      </c>
      <c r="H216" s="111">
        <f t="shared" si="33"/>
        <v>3814</v>
      </c>
      <c r="I216" s="111">
        <f t="shared" si="33"/>
        <v>14200</v>
      </c>
      <c r="J216" s="111">
        <f t="shared" si="33"/>
        <v>0</v>
      </c>
      <c r="K216" s="111">
        <f t="shared" si="33"/>
        <v>0</v>
      </c>
      <c r="L216" s="111">
        <f t="shared" si="33"/>
        <v>0</v>
      </c>
      <c r="M216" s="111">
        <f t="shared" si="33"/>
        <v>14200</v>
      </c>
      <c r="N216" s="111">
        <f t="shared" si="33"/>
        <v>23250</v>
      </c>
      <c r="O216" s="111">
        <f t="shared" si="33"/>
        <v>15000</v>
      </c>
    </row>
    <row r="217" spans="1:15" x14ac:dyDescent="0.25">
      <c r="A217" s="5">
        <v>611227</v>
      </c>
      <c r="B217" s="5"/>
      <c r="C217" s="112" t="s">
        <v>134</v>
      </c>
      <c r="D217" s="112"/>
      <c r="E217" s="112"/>
      <c r="F217" s="113">
        <f>F444</f>
        <v>4832</v>
      </c>
      <c r="G217" s="113">
        <f t="shared" ref="G217:O217" si="34">G444</f>
        <v>5360</v>
      </c>
      <c r="H217" s="113">
        <f t="shared" si="34"/>
        <v>5352</v>
      </c>
      <c r="I217" s="113">
        <f t="shared" si="34"/>
        <v>5500</v>
      </c>
      <c r="J217" s="113">
        <f t="shared" si="34"/>
        <v>0</v>
      </c>
      <c r="K217" s="113">
        <f t="shared" si="34"/>
        <v>0</v>
      </c>
      <c r="L217" s="113">
        <f t="shared" si="34"/>
        <v>0</v>
      </c>
      <c r="M217" s="113">
        <f t="shared" si="34"/>
        <v>5500</v>
      </c>
      <c r="N217" s="113">
        <f t="shared" si="34"/>
        <v>6000</v>
      </c>
      <c r="O217" s="113">
        <f t="shared" si="34"/>
        <v>6500</v>
      </c>
    </row>
    <row r="218" spans="1:15" x14ac:dyDescent="0.25">
      <c r="A218" s="7">
        <v>611229</v>
      </c>
      <c r="B218" s="7"/>
      <c r="C218" s="97" t="s">
        <v>135</v>
      </c>
      <c r="D218" s="97"/>
      <c r="E218" s="97"/>
      <c r="F218" s="111">
        <f>F445</f>
        <v>2462</v>
      </c>
      <c r="G218" s="111">
        <f t="shared" ref="G218:O218" si="35">G445</f>
        <v>0</v>
      </c>
      <c r="H218" s="111">
        <f t="shared" si="35"/>
        <v>0</v>
      </c>
      <c r="I218" s="111">
        <f t="shared" si="35"/>
        <v>2500</v>
      </c>
      <c r="J218" s="111">
        <f t="shared" si="35"/>
        <v>0</v>
      </c>
      <c r="K218" s="111">
        <f t="shared" si="35"/>
        <v>0</v>
      </c>
      <c r="L218" s="111">
        <f t="shared" si="35"/>
        <v>0</v>
      </c>
      <c r="M218" s="111">
        <f t="shared" si="35"/>
        <v>2500</v>
      </c>
      <c r="N218" s="111">
        <f t="shared" si="35"/>
        <v>2500</v>
      </c>
      <c r="O218" s="111">
        <f t="shared" si="35"/>
        <v>2500</v>
      </c>
    </row>
    <row r="219" spans="1:15" x14ac:dyDescent="0.25">
      <c r="A219" s="5"/>
      <c r="B219" s="5"/>
      <c r="C219" s="112"/>
      <c r="D219" s="112"/>
      <c r="E219" s="112"/>
      <c r="F219" s="112"/>
      <c r="G219" s="112"/>
      <c r="H219" s="112"/>
      <c r="I219" s="112"/>
      <c r="J219" s="112"/>
      <c r="K219" s="112"/>
      <c r="L219" s="112"/>
      <c r="M219" s="112"/>
      <c r="N219" s="112"/>
      <c r="O219" s="112"/>
    </row>
    <row r="220" spans="1:15" x14ac:dyDescent="0.25">
      <c r="A220" s="13">
        <v>612000</v>
      </c>
      <c r="B220" s="26"/>
      <c r="C220" s="96" t="s">
        <v>136</v>
      </c>
      <c r="D220" s="96"/>
      <c r="E220" s="96"/>
      <c r="F220" s="98">
        <f>F221+F222+F223</f>
        <v>44891</v>
      </c>
      <c r="G220" s="98">
        <f t="shared" ref="G220:O220" si="36">G221+G222+G223</f>
        <v>55300</v>
      </c>
      <c r="H220" s="98">
        <f t="shared" si="36"/>
        <v>40866</v>
      </c>
      <c r="I220" s="98">
        <f t="shared" si="36"/>
        <v>61880</v>
      </c>
      <c r="J220" s="98">
        <f t="shared" si="36"/>
        <v>0</v>
      </c>
      <c r="K220" s="98">
        <f t="shared" si="36"/>
        <v>0</v>
      </c>
      <c r="L220" s="98">
        <f t="shared" si="36"/>
        <v>0</v>
      </c>
      <c r="M220" s="98">
        <f>M221+M222+M223</f>
        <v>61880</v>
      </c>
      <c r="N220" s="98">
        <f t="shared" si="36"/>
        <v>61881</v>
      </c>
      <c r="O220" s="99">
        <f t="shared" si="36"/>
        <v>61881</v>
      </c>
    </row>
    <row r="221" spans="1:15" x14ac:dyDescent="0.25">
      <c r="A221" s="5">
        <v>612111</v>
      </c>
      <c r="B221" s="5"/>
      <c r="C221" s="112" t="s">
        <v>129</v>
      </c>
      <c r="D221" s="112"/>
      <c r="E221" s="112"/>
      <c r="F221" s="113">
        <f>F382+F449+F545+F677+F744</f>
        <v>25652</v>
      </c>
      <c r="G221" s="113">
        <f t="shared" ref="G221:O221" si="37">G382+G449+G545+G677+G744</f>
        <v>31600</v>
      </c>
      <c r="H221" s="113">
        <f t="shared" si="37"/>
        <v>23353</v>
      </c>
      <c r="I221" s="113">
        <f t="shared" si="37"/>
        <v>35362</v>
      </c>
      <c r="J221" s="113">
        <f t="shared" si="37"/>
        <v>0</v>
      </c>
      <c r="K221" s="113">
        <f t="shared" si="37"/>
        <v>0</v>
      </c>
      <c r="L221" s="113">
        <f t="shared" si="37"/>
        <v>0</v>
      </c>
      <c r="M221" s="113">
        <f t="shared" si="37"/>
        <v>35362</v>
      </c>
      <c r="N221" s="113">
        <f t="shared" si="37"/>
        <v>35362</v>
      </c>
      <c r="O221" s="113">
        <f t="shared" si="37"/>
        <v>35362</v>
      </c>
    </row>
    <row r="222" spans="1:15" x14ac:dyDescent="0.25">
      <c r="A222" s="5">
        <v>612112</v>
      </c>
      <c r="B222" s="5"/>
      <c r="C222" s="112" t="s">
        <v>126</v>
      </c>
      <c r="D222" s="112"/>
      <c r="E222" s="112"/>
      <c r="F222" s="113">
        <f>F383+F450+F546+F678+F745</f>
        <v>17101</v>
      </c>
      <c r="G222" s="113">
        <f t="shared" ref="G222:O222" si="38">G383+G450+G546+G678+G745</f>
        <v>21050</v>
      </c>
      <c r="H222" s="113">
        <f t="shared" si="38"/>
        <v>15568</v>
      </c>
      <c r="I222" s="113">
        <f t="shared" si="38"/>
        <v>23571</v>
      </c>
      <c r="J222" s="113">
        <f t="shared" si="38"/>
        <v>0</v>
      </c>
      <c r="K222" s="113">
        <f t="shared" si="38"/>
        <v>0</v>
      </c>
      <c r="L222" s="113">
        <f t="shared" si="38"/>
        <v>0</v>
      </c>
      <c r="M222" s="113">
        <f t="shared" si="38"/>
        <v>23571</v>
      </c>
      <c r="N222" s="113">
        <f t="shared" si="38"/>
        <v>23572</v>
      </c>
      <c r="O222" s="113">
        <f t="shared" si="38"/>
        <v>23572</v>
      </c>
    </row>
    <row r="223" spans="1:15" x14ac:dyDescent="0.25">
      <c r="A223" s="5">
        <v>612113</v>
      </c>
      <c r="B223" s="5"/>
      <c r="C223" s="112" t="s">
        <v>127</v>
      </c>
      <c r="D223" s="112"/>
      <c r="E223" s="112"/>
      <c r="F223" s="113">
        <f>F384+F451+F547+F679+F746</f>
        <v>2138</v>
      </c>
      <c r="G223" s="113">
        <f t="shared" ref="G223:O223" si="39">G384+G451+G547+G679+G746</f>
        <v>2650</v>
      </c>
      <c r="H223" s="113">
        <f t="shared" si="39"/>
        <v>1945</v>
      </c>
      <c r="I223" s="113">
        <f t="shared" si="39"/>
        <v>2947</v>
      </c>
      <c r="J223" s="113">
        <f t="shared" si="39"/>
        <v>0</v>
      </c>
      <c r="K223" s="113">
        <f t="shared" si="39"/>
        <v>0</v>
      </c>
      <c r="L223" s="113">
        <f t="shared" si="39"/>
        <v>0</v>
      </c>
      <c r="M223" s="113">
        <f t="shared" si="39"/>
        <v>2947</v>
      </c>
      <c r="N223" s="113">
        <f t="shared" si="39"/>
        <v>2947</v>
      </c>
      <c r="O223" s="113">
        <f t="shared" si="39"/>
        <v>2947</v>
      </c>
    </row>
    <row r="224" spans="1:15" x14ac:dyDescent="0.25">
      <c r="A224" s="112"/>
      <c r="B224" s="112"/>
      <c r="C224" s="112"/>
      <c r="D224" s="112"/>
      <c r="E224" s="112"/>
      <c r="F224" s="112"/>
      <c r="G224" s="112"/>
      <c r="H224" s="112"/>
      <c r="I224" s="112"/>
      <c r="J224" s="112"/>
      <c r="K224" s="112"/>
      <c r="L224" s="112"/>
      <c r="M224" s="112"/>
      <c r="N224" s="112"/>
      <c r="O224" s="112"/>
    </row>
    <row r="225" spans="1:15" x14ac:dyDescent="0.25">
      <c r="A225" s="13">
        <v>613000</v>
      </c>
      <c r="B225" s="96"/>
      <c r="C225" s="96" t="s">
        <v>550</v>
      </c>
      <c r="D225" s="96"/>
      <c r="E225" s="96"/>
      <c r="F225" s="98">
        <f>F226+F229+F237+F249+F259+F268+F290+F294</f>
        <v>194793</v>
      </c>
      <c r="G225" s="98">
        <f t="shared" ref="G225:O225" si="40">G226+G229+G237+G249+G259+G268+G290+G294</f>
        <v>241250</v>
      </c>
      <c r="H225" s="98">
        <f t="shared" si="40"/>
        <v>131650</v>
      </c>
      <c r="I225" s="98">
        <f t="shared" si="40"/>
        <v>264980</v>
      </c>
      <c r="J225" s="98">
        <f t="shared" si="40"/>
        <v>0</v>
      </c>
      <c r="K225" s="98">
        <f t="shared" si="40"/>
        <v>25000</v>
      </c>
      <c r="L225" s="98">
        <f t="shared" si="40"/>
        <v>148905</v>
      </c>
      <c r="M225" s="98">
        <f t="shared" si="40"/>
        <v>438885</v>
      </c>
      <c r="N225" s="98">
        <f t="shared" si="40"/>
        <v>402285</v>
      </c>
      <c r="O225" s="99">
        <f t="shared" si="40"/>
        <v>357435</v>
      </c>
    </row>
    <row r="226" spans="1:15" x14ac:dyDescent="0.25">
      <c r="A226" s="13">
        <v>613100</v>
      </c>
      <c r="B226" s="26"/>
      <c r="C226" s="96" t="s">
        <v>210</v>
      </c>
      <c r="D226" s="96"/>
      <c r="E226" s="96"/>
      <c r="F226" s="98">
        <f>F227+F228</f>
        <v>0</v>
      </c>
      <c r="G226" s="98">
        <f t="shared" ref="G226:O226" si="41">G227+G228</f>
        <v>0</v>
      </c>
      <c r="H226" s="98">
        <f t="shared" si="41"/>
        <v>0</v>
      </c>
      <c r="I226" s="98">
        <f t="shared" si="41"/>
        <v>1100</v>
      </c>
      <c r="J226" s="98">
        <f t="shared" si="41"/>
        <v>0</v>
      </c>
      <c r="K226" s="98">
        <f t="shared" si="41"/>
        <v>0</v>
      </c>
      <c r="L226" s="98">
        <f t="shared" si="41"/>
        <v>0</v>
      </c>
      <c r="M226" s="98">
        <f>M227+M228</f>
        <v>1100</v>
      </c>
      <c r="N226" s="98">
        <f t="shared" si="41"/>
        <v>1100</v>
      </c>
      <c r="O226" s="99">
        <f t="shared" si="41"/>
        <v>1100</v>
      </c>
    </row>
    <row r="227" spans="1:15" x14ac:dyDescent="0.25">
      <c r="A227" s="5">
        <v>613115</v>
      </c>
      <c r="B227" s="5"/>
      <c r="C227" s="112" t="s">
        <v>137</v>
      </c>
      <c r="D227" s="112"/>
      <c r="E227" s="112"/>
      <c r="F227" s="113">
        <f>F387+F454+F550+F682+F749</f>
        <v>0</v>
      </c>
      <c r="G227" s="113">
        <f t="shared" ref="G227:O227" si="42">G387+G454+G550+G682+G749</f>
        <v>0</v>
      </c>
      <c r="H227" s="113">
        <f t="shared" si="42"/>
        <v>0</v>
      </c>
      <c r="I227" s="113">
        <f t="shared" si="42"/>
        <v>800</v>
      </c>
      <c r="J227" s="113">
        <f t="shared" si="42"/>
        <v>0</v>
      </c>
      <c r="K227" s="113">
        <f t="shared" si="42"/>
        <v>0</v>
      </c>
      <c r="L227" s="113">
        <f t="shared" si="42"/>
        <v>0</v>
      </c>
      <c r="M227" s="113">
        <f t="shared" si="42"/>
        <v>800</v>
      </c>
      <c r="N227" s="113">
        <f t="shared" si="42"/>
        <v>800</v>
      </c>
      <c r="O227" s="113">
        <f t="shared" si="42"/>
        <v>800</v>
      </c>
    </row>
    <row r="228" spans="1:15" x14ac:dyDescent="0.25">
      <c r="A228" s="5">
        <v>613191</v>
      </c>
      <c r="B228" s="5"/>
      <c r="C228" s="112" t="s">
        <v>138</v>
      </c>
      <c r="D228" s="112"/>
      <c r="E228" s="112"/>
      <c r="F228" s="113">
        <f>F388+F455+F551+F683+F750</f>
        <v>0</v>
      </c>
      <c r="G228" s="113">
        <f t="shared" ref="G228:O228" si="43">G388+G455+G551+G683+G750</f>
        <v>0</v>
      </c>
      <c r="H228" s="113">
        <f t="shared" si="43"/>
        <v>0</v>
      </c>
      <c r="I228" s="113">
        <f t="shared" si="43"/>
        <v>300</v>
      </c>
      <c r="J228" s="113">
        <f t="shared" si="43"/>
        <v>0</v>
      </c>
      <c r="K228" s="113">
        <f t="shared" si="43"/>
        <v>0</v>
      </c>
      <c r="L228" s="113">
        <f t="shared" si="43"/>
        <v>0</v>
      </c>
      <c r="M228" s="113">
        <f t="shared" si="43"/>
        <v>300</v>
      </c>
      <c r="N228" s="113">
        <f t="shared" si="43"/>
        <v>300</v>
      </c>
      <c r="O228" s="113">
        <f t="shared" si="43"/>
        <v>300</v>
      </c>
    </row>
    <row r="229" spans="1:15" x14ac:dyDescent="0.25">
      <c r="A229" s="13">
        <v>613200</v>
      </c>
      <c r="B229" s="26"/>
      <c r="C229" s="96" t="s">
        <v>211</v>
      </c>
      <c r="D229" s="96"/>
      <c r="E229" s="96"/>
      <c r="F229" s="98">
        <f>F230+F231+F235+F236</f>
        <v>26421</v>
      </c>
      <c r="G229" s="98">
        <f t="shared" ref="G229:O229" si="44">G230+G231+G235+G236</f>
        <v>25260</v>
      </c>
      <c r="H229" s="98">
        <f t="shared" si="44"/>
        <v>14522</v>
      </c>
      <c r="I229" s="98">
        <f t="shared" si="44"/>
        <v>31600</v>
      </c>
      <c r="J229" s="98">
        <f t="shared" si="44"/>
        <v>0</v>
      </c>
      <c r="K229" s="98">
        <f t="shared" si="44"/>
        <v>0</v>
      </c>
      <c r="L229" s="98">
        <f t="shared" si="44"/>
        <v>0</v>
      </c>
      <c r="M229" s="98">
        <f t="shared" si="44"/>
        <v>31600</v>
      </c>
      <c r="N229" s="98">
        <f t="shared" si="44"/>
        <v>32000</v>
      </c>
      <c r="O229" s="99">
        <f t="shared" si="44"/>
        <v>32000</v>
      </c>
    </row>
    <row r="230" spans="1:15" x14ac:dyDescent="0.25">
      <c r="A230" s="5">
        <v>613211</v>
      </c>
      <c r="B230" s="5"/>
      <c r="C230" s="112" t="s">
        <v>151</v>
      </c>
      <c r="D230" s="112"/>
      <c r="E230" s="112"/>
      <c r="F230" s="113">
        <f>F686+F753</f>
        <v>5074</v>
      </c>
      <c r="G230" s="113">
        <f t="shared" ref="G230:O230" si="45">G686+G753</f>
        <v>5750</v>
      </c>
      <c r="H230" s="113">
        <f t="shared" si="45"/>
        <v>3492</v>
      </c>
      <c r="I230" s="113">
        <f t="shared" si="45"/>
        <v>7000</v>
      </c>
      <c r="J230" s="113">
        <f t="shared" si="45"/>
        <v>0</v>
      </c>
      <c r="K230" s="113">
        <f t="shared" si="45"/>
        <v>0</v>
      </c>
      <c r="L230" s="113">
        <f t="shared" si="45"/>
        <v>0</v>
      </c>
      <c r="M230" s="113">
        <f t="shared" si="45"/>
        <v>7000</v>
      </c>
      <c r="N230" s="113">
        <f t="shared" si="45"/>
        <v>7000</v>
      </c>
      <c r="O230" s="113">
        <f t="shared" si="45"/>
        <v>7000</v>
      </c>
    </row>
    <row r="231" spans="1:15" x14ac:dyDescent="0.25">
      <c r="A231" s="5">
        <v>613211</v>
      </c>
      <c r="B231" s="5"/>
      <c r="C231" s="112" t="s">
        <v>139</v>
      </c>
      <c r="D231" s="112"/>
      <c r="E231" s="112"/>
      <c r="F231" s="113">
        <f>F754</f>
        <v>14593</v>
      </c>
      <c r="G231" s="113">
        <f t="shared" ref="G231:O231" si="46">G754</f>
        <v>16000</v>
      </c>
      <c r="H231" s="113">
        <f t="shared" si="46"/>
        <v>11030</v>
      </c>
      <c r="I231" s="113">
        <f t="shared" si="46"/>
        <v>20000</v>
      </c>
      <c r="J231" s="113">
        <f t="shared" si="46"/>
        <v>0</v>
      </c>
      <c r="K231" s="113">
        <f t="shared" si="46"/>
        <v>0</v>
      </c>
      <c r="L231" s="113">
        <f t="shared" si="46"/>
        <v>0</v>
      </c>
      <c r="M231" s="113">
        <f t="shared" si="46"/>
        <v>20000</v>
      </c>
      <c r="N231" s="113">
        <f t="shared" si="46"/>
        <v>20000</v>
      </c>
      <c r="O231" s="113">
        <f t="shared" si="46"/>
        <v>20000</v>
      </c>
    </row>
    <row r="232" spans="1:15" x14ac:dyDescent="0.25">
      <c r="A232" s="85"/>
      <c r="B232" s="86"/>
      <c r="C232" s="86"/>
      <c r="D232" s="87"/>
      <c r="E232" s="88"/>
      <c r="F232" s="1" t="s">
        <v>16</v>
      </c>
      <c r="G232" s="1"/>
      <c r="H232" s="1" t="s">
        <v>19</v>
      </c>
      <c r="I232" s="1"/>
      <c r="J232" s="1"/>
      <c r="K232" s="1"/>
      <c r="L232" s="1"/>
      <c r="M232" s="1"/>
      <c r="N232" s="387" t="s">
        <v>5</v>
      </c>
      <c r="O232" s="388"/>
    </row>
    <row r="233" spans="1:15" x14ac:dyDescent="0.25">
      <c r="A233" s="89" t="s">
        <v>2</v>
      </c>
      <c r="B233" s="90"/>
      <c r="C233" s="392" t="s">
        <v>4</v>
      </c>
      <c r="D233" s="401"/>
      <c r="E233" s="393"/>
      <c r="F233" s="2" t="s">
        <v>18</v>
      </c>
      <c r="G233" s="2" t="s">
        <v>7</v>
      </c>
      <c r="H233" s="2" t="s">
        <v>20</v>
      </c>
      <c r="I233" s="2" t="s">
        <v>14</v>
      </c>
      <c r="J233" s="2" t="s">
        <v>12</v>
      </c>
      <c r="K233" s="2" t="s">
        <v>10</v>
      </c>
      <c r="L233" s="2" t="s">
        <v>9</v>
      </c>
      <c r="M233" s="2" t="s">
        <v>7</v>
      </c>
      <c r="N233" s="392" t="s">
        <v>6</v>
      </c>
      <c r="O233" s="393"/>
    </row>
    <row r="234" spans="1:15" x14ac:dyDescent="0.25">
      <c r="A234" s="92" t="s">
        <v>3</v>
      </c>
      <c r="B234" s="93"/>
      <c r="C234" s="93"/>
      <c r="D234" s="94"/>
      <c r="E234" s="95"/>
      <c r="F234" s="3">
        <v>2023</v>
      </c>
      <c r="G234" s="3">
        <v>2024</v>
      </c>
      <c r="H234" s="3" t="s">
        <v>17</v>
      </c>
      <c r="I234" s="3" t="s">
        <v>15</v>
      </c>
      <c r="J234" s="3" t="s">
        <v>13</v>
      </c>
      <c r="K234" s="3" t="s">
        <v>11</v>
      </c>
      <c r="L234" s="3" t="s">
        <v>8</v>
      </c>
      <c r="M234" s="3">
        <v>2025</v>
      </c>
      <c r="N234" s="8">
        <v>2026</v>
      </c>
      <c r="O234" s="9">
        <v>2027</v>
      </c>
    </row>
    <row r="235" spans="1:15" x14ac:dyDescent="0.25">
      <c r="A235" s="7">
        <v>613214</v>
      </c>
      <c r="B235" s="7"/>
      <c r="C235" s="97" t="s">
        <v>140</v>
      </c>
      <c r="D235" s="97"/>
      <c r="E235" s="97"/>
      <c r="F235" s="111">
        <f>F554</f>
        <v>5382</v>
      </c>
      <c r="G235" s="111">
        <f t="shared" ref="G235:O235" si="47">G554</f>
        <v>3510</v>
      </c>
      <c r="H235" s="111">
        <f t="shared" si="47"/>
        <v>0</v>
      </c>
      <c r="I235" s="111">
        <f t="shared" si="47"/>
        <v>3600</v>
      </c>
      <c r="J235" s="111">
        <f t="shared" si="47"/>
        <v>0</v>
      </c>
      <c r="K235" s="111">
        <f t="shared" si="47"/>
        <v>0</v>
      </c>
      <c r="L235" s="111">
        <f t="shared" si="47"/>
        <v>0</v>
      </c>
      <c r="M235" s="111">
        <f t="shared" si="47"/>
        <v>3600</v>
      </c>
      <c r="N235" s="111">
        <f t="shared" si="47"/>
        <v>4000</v>
      </c>
      <c r="O235" s="111">
        <f t="shared" si="47"/>
        <v>4000</v>
      </c>
    </row>
    <row r="236" spans="1:15" x14ac:dyDescent="0.25">
      <c r="A236" s="5">
        <v>613215</v>
      </c>
      <c r="B236" s="5"/>
      <c r="C236" s="112" t="s">
        <v>141</v>
      </c>
      <c r="D236" s="112"/>
      <c r="E236" s="112"/>
      <c r="F236" s="113">
        <f>F555</f>
        <v>1372</v>
      </c>
      <c r="G236" s="113">
        <f t="shared" ref="G236:O236" si="48">G555</f>
        <v>0</v>
      </c>
      <c r="H236" s="113">
        <f t="shared" si="48"/>
        <v>0</v>
      </c>
      <c r="I236" s="113">
        <f t="shared" si="48"/>
        <v>1000</v>
      </c>
      <c r="J236" s="113">
        <f t="shared" si="48"/>
        <v>0</v>
      </c>
      <c r="K236" s="113">
        <f t="shared" si="48"/>
        <v>0</v>
      </c>
      <c r="L236" s="113">
        <f t="shared" si="48"/>
        <v>0</v>
      </c>
      <c r="M236" s="113">
        <f t="shared" si="48"/>
        <v>1000</v>
      </c>
      <c r="N236" s="113">
        <f t="shared" si="48"/>
        <v>1000</v>
      </c>
      <c r="O236" s="113">
        <f t="shared" si="48"/>
        <v>1000</v>
      </c>
    </row>
    <row r="237" spans="1:15" x14ac:dyDescent="0.25">
      <c r="A237" s="13">
        <v>613300</v>
      </c>
      <c r="B237" s="26"/>
      <c r="C237" s="96" t="s">
        <v>212</v>
      </c>
      <c r="D237" s="96"/>
      <c r="E237" s="96"/>
      <c r="F237" s="98">
        <f t="shared" ref="F237:O237" si="49">F238+F239+F240+F241+F242+F243+F244+F245+F246+F248</f>
        <v>18373</v>
      </c>
      <c r="G237" s="98">
        <f t="shared" si="49"/>
        <v>18760</v>
      </c>
      <c r="H237" s="98">
        <f t="shared" si="49"/>
        <v>13314</v>
      </c>
      <c r="I237" s="98">
        <f t="shared" si="49"/>
        <v>21880</v>
      </c>
      <c r="J237" s="98">
        <f t="shared" si="49"/>
        <v>0</v>
      </c>
      <c r="K237" s="98">
        <f t="shared" si="49"/>
        <v>0</v>
      </c>
      <c r="L237" s="98">
        <f t="shared" si="49"/>
        <v>0</v>
      </c>
      <c r="M237" s="98">
        <f t="shared" si="49"/>
        <v>21880</v>
      </c>
      <c r="N237" s="98">
        <f t="shared" si="49"/>
        <v>22520</v>
      </c>
      <c r="O237" s="99">
        <f t="shared" si="49"/>
        <v>22620</v>
      </c>
    </row>
    <row r="238" spans="1:15" x14ac:dyDescent="0.25">
      <c r="A238" s="7">
        <v>613311</v>
      </c>
      <c r="B238" s="7"/>
      <c r="C238" s="97" t="s">
        <v>143</v>
      </c>
      <c r="D238" s="97"/>
      <c r="E238" s="97"/>
      <c r="F238" s="111">
        <f>F391+F392+F558+F559</f>
        <v>3440</v>
      </c>
      <c r="G238" s="111">
        <f t="shared" ref="G238:O238" si="50">G391+G392+G558+G559</f>
        <v>3440</v>
      </c>
      <c r="H238" s="111">
        <f t="shared" si="50"/>
        <v>2455</v>
      </c>
      <c r="I238" s="111">
        <f t="shared" si="50"/>
        <v>4000</v>
      </c>
      <c r="J238" s="111">
        <f t="shared" si="50"/>
        <v>0</v>
      </c>
      <c r="K238" s="111">
        <f t="shared" si="50"/>
        <v>0</v>
      </c>
      <c r="L238" s="111">
        <f t="shared" si="50"/>
        <v>0</v>
      </c>
      <c r="M238" s="111">
        <f t="shared" si="50"/>
        <v>4000</v>
      </c>
      <c r="N238" s="111">
        <f t="shared" si="50"/>
        <v>4000</v>
      </c>
      <c r="O238" s="111">
        <f t="shared" si="50"/>
        <v>4000</v>
      </c>
    </row>
    <row r="239" spans="1:15" x14ac:dyDescent="0.25">
      <c r="A239" s="5">
        <v>613312</v>
      </c>
      <c r="B239" s="5"/>
      <c r="C239" s="112" t="s">
        <v>142</v>
      </c>
      <c r="D239" s="112"/>
      <c r="E239" s="112"/>
      <c r="F239" s="113">
        <f>F458</f>
        <v>3361</v>
      </c>
      <c r="G239" s="113">
        <f t="shared" ref="G239:O239" si="51">G458</f>
        <v>3700</v>
      </c>
      <c r="H239" s="113">
        <f t="shared" si="51"/>
        <v>2708</v>
      </c>
      <c r="I239" s="113">
        <f t="shared" si="51"/>
        <v>4000</v>
      </c>
      <c r="J239" s="113">
        <f t="shared" si="51"/>
        <v>0</v>
      </c>
      <c r="K239" s="113">
        <f t="shared" si="51"/>
        <v>0</v>
      </c>
      <c r="L239" s="113">
        <f t="shared" si="51"/>
        <v>0</v>
      </c>
      <c r="M239" s="113">
        <f t="shared" si="51"/>
        <v>4000</v>
      </c>
      <c r="N239" s="113">
        <f t="shared" si="51"/>
        <v>4200</v>
      </c>
      <c r="O239" s="113">
        <f t="shared" si="51"/>
        <v>4200</v>
      </c>
    </row>
    <row r="240" spans="1:15" x14ac:dyDescent="0.25">
      <c r="A240" s="7">
        <v>613313</v>
      </c>
      <c r="B240" s="7"/>
      <c r="C240" s="97" t="s">
        <v>144</v>
      </c>
      <c r="D240" s="97"/>
      <c r="E240" s="97"/>
      <c r="F240" s="111">
        <f>F459+F560+F561+F565+F690</f>
        <v>1356</v>
      </c>
      <c r="G240" s="111">
        <f t="shared" ref="G240:O240" si="52">G459+G560+G561+G565+G690</f>
        <v>1460</v>
      </c>
      <c r="H240" s="111">
        <f t="shared" si="52"/>
        <v>1045</v>
      </c>
      <c r="I240" s="111">
        <f t="shared" si="52"/>
        <v>1700</v>
      </c>
      <c r="J240" s="111">
        <f t="shared" si="52"/>
        <v>0</v>
      </c>
      <c r="K240" s="111">
        <f t="shared" si="52"/>
        <v>0</v>
      </c>
      <c r="L240" s="111">
        <f t="shared" si="52"/>
        <v>0</v>
      </c>
      <c r="M240" s="111">
        <f t="shared" si="52"/>
        <v>1700</v>
      </c>
      <c r="N240" s="111">
        <f t="shared" si="52"/>
        <v>1820</v>
      </c>
      <c r="O240" s="111">
        <f t="shared" si="52"/>
        <v>1820</v>
      </c>
    </row>
    <row r="241" spans="1:24" x14ac:dyDescent="0.25">
      <c r="A241" s="5">
        <v>613314</v>
      </c>
      <c r="B241" s="5"/>
      <c r="C241" s="108" t="s">
        <v>145</v>
      </c>
      <c r="D241" s="108"/>
      <c r="E241" s="108"/>
      <c r="F241" s="113">
        <f>F566</f>
        <v>4058</v>
      </c>
      <c r="G241" s="113">
        <f t="shared" ref="G241:O241" si="53">G566</f>
        <v>3900</v>
      </c>
      <c r="H241" s="113">
        <f t="shared" si="53"/>
        <v>2998</v>
      </c>
      <c r="I241" s="113">
        <f t="shared" si="53"/>
        <v>4100</v>
      </c>
      <c r="J241" s="113">
        <f t="shared" si="53"/>
        <v>0</v>
      </c>
      <c r="K241" s="113">
        <f t="shared" si="53"/>
        <v>0</v>
      </c>
      <c r="L241" s="113">
        <f t="shared" si="53"/>
        <v>0</v>
      </c>
      <c r="M241" s="113">
        <f t="shared" si="53"/>
        <v>4100</v>
      </c>
      <c r="N241" s="113">
        <f t="shared" si="53"/>
        <v>4200</v>
      </c>
      <c r="O241" s="113">
        <f t="shared" si="53"/>
        <v>4300</v>
      </c>
    </row>
    <row r="242" spans="1:24" x14ac:dyDescent="0.25">
      <c r="A242" s="7">
        <v>613316</v>
      </c>
      <c r="B242" s="7"/>
      <c r="C242" s="97" t="s">
        <v>146</v>
      </c>
      <c r="D242" s="97"/>
      <c r="E242" s="97"/>
      <c r="F242" s="111">
        <f>F460</f>
        <v>437</v>
      </c>
      <c r="G242" s="111">
        <f t="shared" ref="G242:O242" si="54">G460</f>
        <v>460</v>
      </c>
      <c r="H242" s="111">
        <f t="shared" si="54"/>
        <v>342</v>
      </c>
      <c r="I242" s="111">
        <f t="shared" si="54"/>
        <v>480</v>
      </c>
      <c r="J242" s="111">
        <f t="shared" si="54"/>
        <v>0</v>
      </c>
      <c r="K242" s="111">
        <f t="shared" si="54"/>
        <v>0</v>
      </c>
      <c r="L242" s="111">
        <f t="shared" si="54"/>
        <v>0</v>
      </c>
      <c r="M242" s="111">
        <f t="shared" si="54"/>
        <v>480</v>
      </c>
      <c r="N242" s="111">
        <f t="shared" si="54"/>
        <v>500</v>
      </c>
      <c r="O242" s="111">
        <f t="shared" si="54"/>
        <v>500</v>
      </c>
    </row>
    <row r="243" spans="1:24" x14ac:dyDescent="0.25">
      <c r="A243" s="5">
        <v>613321</v>
      </c>
      <c r="B243" s="5"/>
      <c r="C243" s="108" t="s">
        <v>149</v>
      </c>
      <c r="D243" s="108"/>
      <c r="E243" s="108"/>
      <c r="F243" s="113">
        <f>F567</f>
        <v>932</v>
      </c>
      <c r="G243" s="113">
        <f t="shared" ref="G243:O243" si="55">G567</f>
        <v>900</v>
      </c>
      <c r="H243" s="113">
        <f t="shared" si="55"/>
        <v>680</v>
      </c>
      <c r="I243" s="113">
        <f t="shared" si="55"/>
        <v>1000</v>
      </c>
      <c r="J243" s="113">
        <f t="shared" si="55"/>
        <v>0</v>
      </c>
      <c r="K243" s="113">
        <f t="shared" si="55"/>
        <v>0</v>
      </c>
      <c r="L243" s="113">
        <f t="shared" si="55"/>
        <v>0</v>
      </c>
      <c r="M243" s="113">
        <f t="shared" si="55"/>
        <v>1000</v>
      </c>
      <c r="N243" s="113">
        <f t="shared" si="55"/>
        <v>1000</v>
      </c>
      <c r="O243" s="113">
        <f t="shared" si="55"/>
        <v>1000</v>
      </c>
    </row>
    <row r="244" spans="1:24" x14ac:dyDescent="0.25">
      <c r="A244" s="7">
        <v>613321</v>
      </c>
      <c r="B244" s="7"/>
      <c r="C244" s="97" t="s">
        <v>150</v>
      </c>
      <c r="D244" s="97"/>
      <c r="E244" s="97"/>
      <c r="F244" s="111">
        <f>F568</f>
        <v>400</v>
      </c>
      <c r="G244" s="111">
        <f t="shared" ref="G244:O244" si="56">G568</f>
        <v>300</v>
      </c>
      <c r="H244" s="111">
        <f t="shared" si="56"/>
        <v>200</v>
      </c>
      <c r="I244" s="111">
        <f t="shared" si="56"/>
        <v>400</v>
      </c>
      <c r="J244" s="111">
        <f t="shared" si="56"/>
        <v>0</v>
      </c>
      <c r="K244" s="111">
        <f t="shared" si="56"/>
        <v>0</v>
      </c>
      <c r="L244" s="111">
        <f t="shared" si="56"/>
        <v>0</v>
      </c>
      <c r="M244" s="111">
        <f t="shared" si="56"/>
        <v>400</v>
      </c>
      <c r="N244" s="111">
        <f t="shared" si="56"/>
        <v>400</v>
      </c>
      <c r="O244" s="111">
        <f t="shared" si="56"/>
        <v>400</v>
      </c>
    </row>
    <row r="245" spans="1:24" x14ac:dyDescent="0.25">
      <c r="A245" s="5">
        <v>613323</v>
      </c>
      <c r="B245" s="5"/>
      <c r="C245" s="108" t="s">
        <v>147</v>
      </c>
      <c r="D245" s="108"/>
      <c r="E245" s="108"/>
      <c r="F245" s="113">
        <f>F569</f>
        <v>3575</v>
      </c>
      <c r="G245" s="113">
        <f t="shared" ref="G245:O245" si="57">G569</f>
        <v>3600</v>
      </c>
      <c r="H245" s="113">
        <f t="shared" si="57"/>
        <v>2693</v>
      </c>
      <c r="I245" s="113">
        <f t="shared" si="57"/>
        <v>3600</v>
      </c>
      <c r="J245" s="113">
        <f t="shared" si="57"/>
        <v>0</v>
      </c>
      <c r="K245" s="113">
        <f t="shared" si="57"/>
        <v>0</v>
      </c>
      <c r="L245" s="113">
        <f t="shared" si="57"/>
        <v>0</v>
      </c>
      <c r="M245" s="113">
        <f t="shared" si="57"/>
        <v>3600</v>
      </c>
      <c r="N245" s="113">
        <f t="shared" si="57"/>
        <v>3600</v>
      </c>
      <c r="O245" s="113">
        <f t="shared" si="57"/>
        <v>3600</v>
      </c>
    </row>
    <row r="246" spans="1:24" x14ac:dyDescent="0.25">
      <c r="A246" s="12">
        <v>613324</v>
      </c>
      <c r="B246" s="12"/>
      <c r="C246" s="87" t="s">
        <v>311</v>
      </c>
      <c r="D246" s="87"/>
      <c r="E246" s="87"/>
      <c r="F246" s="104">
        <f>F570+F572</f>
        <v>814</v>
      </c>
      <c r="G246" s="104">
        <f t="shared" ref="G246:O246" si="58">G570+G572</f>
        <v>1000</v>
      </c>
      <c r="H246" s="104">
        <f t="shared" si="58"/>
        <v>193</v>
      </c>
      <c r="I246" s="104">
        <f t="shared" si="58"/>
        <v>2300</v>
      </c>
      <c r="J246" s="104">
        <f t="shared" si="58"/>
        <v>0</v>
      </c>
      <c r="K246" s="104">
        <f t="shared" si="58"/>
        <v>0</v>
      </c>
      <c r="L246" s="104">
        <f t="shared" si="58"/>
        <v>0</v>
      </c>
      <c r="M246" s="104">
        <f t="shared" si="58"/>
        <v>2300</v>
      </c>
      <c r="N246" s="104">
        <f t="shared" si="58"/>
        <v>2500</v>
      </c>
      <c r="O246" s="104">
        <f t="shared" si="58"/>
        <v>2500</v>
      </c>
    </row>
    <row r="247" spans="1:24" x14ac:dyDescent="0.25">
      <c r="A247" s="10"/>
      <c r="B247" s="10"/>
      <c r="C247" s="94" t="s">
        <v>546</v>
      </c>
      <c r="D247" s="94"/>
      <c r="E247" s="94"/>
      <c r="F247" s="94"/>
      <c r="G247" s="94"/>
      <c r="H247" s="94"/>
      <c r="I247" s="94"/>
      <c r="J247" s="94"/>
      <c r="K247" s="94"/>
      <c r="L247" s="94"/>
      <c r="M247" s="94"/>
      <c r="N247" s="94"/>
      <c r="O247" s="94"/>
    </row>
    <row r="248" spans="1:24" x14ac:dyDescent="0.25">
      <c r="A248" s="7">
        <v>613327</v>
      </c>
      <c r="B248" s="7"/>
      <c r="C248" s="97" t="s">
        <v>148</v>
      </c>
      <c r="D248" s="97"/>
      <c r="E248" s="97"/>
      <c r="F248" s="111">
        <f>F574</f>
        <v>0</v>
      </c>
      <c r="G248" s="111">
        <f t="shared" ref="G248:O248" si="59">G574</f>
        <v>0</v>
      </c>
      <c r="H248" s="111">
        <f t="shared" si="59"/>
        <v>0</v>
      </c>
      <c r="I248" s="111">
        <f t="shared" si="59"/>
        <v>300</v>
      </c>
      <c r="J248" s="111">
        <f t="shared" si="59"/>
        <v>0</v>
      </c>
      <c r="K248" s="111">
        <f t="shared" si="59"/>
        <v>0</v>
      </c>
      <c r="L248" s="111">
        <f t="shared" si="59"/>
        <v>0</v>
      </c>
      <c r="M248" s="111">
        <f t="shared" si="59"/>
        <v>300</v>
      </c>
      <c r="N248" s="111">
        <f t="shared" si="59"/>
        <v>300</v>
      </c>
      <c r="O248" s="111">
        <f t="shared" si="59"/>
        <v>300</v>
      </c>
    </row>
    <row r="249" spans="1:24" x14ac:dyDescent="0.25">
      <c r="A249" s="13">
        <v>613400</v>
      </c>
      <c r="B249" s="26"/>
      <c r="C249" s="96" t="s">
        <v>213</v>
      </c>
      <c r="D249" s="96"/>
      <c r="E249" s="96"/>
      <c r="F249" s="98">
        <f>F250+F251+F252+F253+F254+F255+F256+F257+F258</f>
        <v>8771</v>
      </c>
      <c r="G249" s="98">
        <f t="shared" ref="G249:O249" si="60">G250+G251+G252+G253+G254+G255+G256+G257+G258</f>
        <v>8795</v>
      </c>
      <c r="H249" s="98">
        <f t="shared" si="60"/>
        <v>7108</v>
      </c>
      <c r="I249" s="98">
        <f t="shared" si="60"/>
        <v>13800</v>
      </c>
      <c r="J249" s="98">
        <f t="shared" si="60"/>
        <v>0</v>
      </c>
      <c r="K249" s="98">
        <f t="shared" si="60"/>
        <v>0</v>
      </c>
      <c r="L249" s="98">
        <f t="shared" si="60"/>
        <v>1000</v>
      </c>
      <c r="M249" s="98">
        <f>M250+M251+M252+M253+M254+M255+M256+M257+M258</f>
        <v>14800</v>
      </c>
      <c r="N249" s="98">
        <f t="shared" si="60"/>
        <v>15550</v>
      </c>
      <c r="O249" s="99">
        <f t="shared" si="60"/>
        <v>16050</v>
      </c>
    </row>
    <row r="250" spans="1:24" x14ac:dyDescent="0.25">
      <c r="A250" s="7">
        <v>613411</v>
      </c>
      <c r="B250" s="7"/>
      <c r="C250" s="97" t="s">
        <v>153</v>
      </c>
      <c r="D250" s="97"/>
      <c r="E250" s="97"/>
      <c r="F250" s="111">
        <f>F395+F466+F577+F697+F757</f>
        <v>2077</v>
      </c>
      <c r="G250" s="111">
        <f t="shared" ref="G250:O250" si="61">G395+G466+G577+G697+G757</f>
        <v>3325</v>
      </c>
      <c r="H250" s="111">
        <f t="shared" si="61"/>
        <v>3277</v>
      </c>
      <c r="I250" s="111">
        <f t="shared" si="61"/>
        <v>3300</v>
      </c>
      <c r="J250" s="111">
        <f t="shared" si="61"/>
        <v>0</v>
      </c>
      <c r="K250" s="111">
        <f t="shared" si="61"/>
        <v>0</v>
      </c>
      <c r="L250" s="111">
        <f t="shared" si="61"/>
        <v>0</v>
      </c>
      <c r="M250" s="111">
        <f t="shared" si="61"/>
        <v>3300</v>
      </c>
      <c r="N250" s="111">
        <f t="shared" si="61"/>
        <v>4400</v>
      </c>
      <c r="O250" s="111">
        <f t="shared" si="61"/>
        <v>4900</v>
      </c>
    </row>
    <row r="251" spans="1:24" x14ac:dyDescent="0.25">
      <c r="A251" s="5">
        <v>613412</v>
      </c>
      <c r="B251" s="5"/>
      <c r="C251" s="108" t="s">
        <v>154</v>
      </c>
      <c r="D251" s="108"/>
      <c r="E251" s="108"/>
      <c r="F251" s="113">
        <f>F396+F467+F578+F698+F758</f>
        <v>1498</v>
      </c>
      <c r="G251" s="113">
        <f t="shared" ref="G251:O251" si="62">G396+G467+G578+G698+G758</f>
        <v>530</v>
      </c>
      <c r="H251" s="113">
        <f t="shared" si="62"/>
        <v>521</v>
      </c>
      <c r="I251" s="113">
        <f t="shared" si="62"/>
        <v>800</v>
      </c>
      <c r="J251" s="113">
        <f t="shared" si="62"/>
        <v>0</v>
      </c>
      <c r="K251" s="113">
        <f t="shared" si="62"/>
        <v>0</v>
      </c>
      <c r="L251" s="113">
        <f t="shared" si="62"/>
        <v>0</v>
      </c>
      <c r="M251" s="113">
        <f t="shared" si="62"/>
        <v>800</v>
      </c>
      <c r="N251" s="113">
        <f t="shared" si="62"/>
        <v>950</v>
      </c>
      <c r="O251" s="113">
        <f t="shared" si="62"/>
        <v>950</v>
      </c>
    </row>
    <row r="252" spans="1:24" x14ac:dyDescent="0.25">
      <c r="A252" s="7">
        <v>613416</v>
      </c>
      <c r="B252" s="7"/>
      <c r="C252" s="97" t="s">
        <v>155</v>
      </c>
      <c r="D252" s="97"/>
      <c r="E252" s="97"/>
      <c r="F252" s="111">
        <f>F400+F468+F579+F699+F759</f>
        <v>951</v>
      </c>
      <c r="G252" s="111">
        <f t="shared" ref="G252:O252" si="63">G400+G468+G579+G699+G759</f>
        <v>545</v>
      </c>
      <c r="H252" s="111">
        <f t="shared" si="63"/>
        <v>394</v>
      </c>
      <c r="I252" s="111">
        <f t="shared" si="63"/>
        <v>450</v>
      </c>
      <c r="J252" s="111">
        <f t="shared" si="63"/>
        <v>0</v>
      </c>
      <c r="K252" s="111">
        <f t="shared" si="63"/>
        <v>0</v>
      </c>
      <c r="L252" s="111">
        <f t="shared" si="63"/>
        <v>0</v>
      </c>
      <c r="M252" s="111">
        <f t="shared" si="63"/>
        <v>450</v>
      </c>
      <c r="N252" s="111">
        <f t="shared" si="63"/>
        <v>450</v>
      </c>
      <c r="O252" s="111">
        <f t="shared" si="63"/>
        <v>450</v>
      </c>
    </row>
    <row r="253" spans="1:24" x14ac:dyDescent="0.25">
      <c r="A253" s="5">
        <v>613417</v>
      </c>
      <c r="B253" s="5"/>
      <c r="C253" s="108" t="s">
        <v>156</v>
      </c>
      <c r="D253" s="108"/>
      <c r="E253" s="108"/>
      <c r="F253" s="113">
        <f>F401+F469+F580+F700+F763</f>
        <v>3052</v>
      </c>
      <c r="G253" s="113">
        <f t="shared" ref="G253:O253" si="64">G401+G469+G580+G700+G763</f>
        <v>945</v>
      </c>
      <c r="H253" s="113">
        <f t="shared" si="64"/>
        <v>932</v>
      </c>
      <c r="I253" s="113">
        <f t="shared" si="64"/>
        <v>1450</v>
      </c>
      <c r="J253" s="113">
        <f t="shared" si="64"/>
        <v>0</v>
      </c>
      <c r="K253" s="113">
        <f t="shared" si="64"/>
        <v>0</v>
      </c>
      <c r="L253" s="113">
        <f t="shared" si="64"/>
        <v>0</v>
      </c>
      <c r="M253" s="113">
        <f t="shared" si="64"/>
        <v>1450</v>
      </c>
      <c r="N253" s="113">
        <f t="shared" si="64"/>
        <v>1450</v>
      </c>
      <c r="O253" s="113">
        <f t="shared" si="64"/>
        <v>1450</v>
      </c>
    </row>
    <row r="254" spans="1:24" x14ac:dyDescent="0.25">
      <c r="A254" s="7">
        <v>613418</v>
      </c>
      <c r="B254" s="7"/>
      <c r="C254" s="97" t="s">
        <v>157</v>
      </c>
      <c r="D254" s="97"/>
      <c r="E254" s="97"/>
      <c r="F254" s="111">
        <f>F581+F764</f>
        <v>0</v>
      </c>
      <c r="G254" s="111">
        <f t="shared" ref="G254:O254" si="65">G581+G764</f>
        <v>0</v>
      </c>
      <c r="H254" s="111">
        <f t="shared" si="65"/>
        <v>0</v>
      </c>
      <c r="I254" s="111">
        <f t="shared" si="65"/>
        <v>3000</v>
      </c>
      <c r="J254" s="111">
        <f t="shared" si="65"/>
        <v>0</v>
      </c>
      <c r="K254" s="111">
        <f t="shared" si="65"/>
        <v>0</v>
      </c>
      <c r="L254" s="111">
        <f t="shared" si="65"/>
        <v>0</v>
      </c>
      <c r="M254" s="111">
        <f t="shared" si="65"/>
        <v>3000</v>
      </c>
      <c r="N254" s="111">
        <f t="shared" si="65"/>
        <v>3000</v>
      </c>
      <c r="O254" s="111">
        <f t="shared" si="65"/>
        <v>3000</v>
      </c>
      <c r="U254" s="108"/>
      <c r="V254" s="108"/>
      <c r="W254" s="108"/>
      <c r="X254" s="119"/>
    </row>
    <row r="255" spans="1:24" x14ac:dyDescent="0.25">
      <c r="A255" s="5">
        <v>613481</v>
      </c>
      <c r="B255" s="5"/>
      <c r="C255" s="108" t="s">
        <v>545</v>
      </c>
      <c r="D255" s="108"/>
      <c r="E255" s="108"/>
      <c r="F255" s="113">
        <f>F701+F765</f>
        <v>1011</v>
      </c>
      <c r="G255" s="113">
        <f t="shared" ref="G255:O255" si="66">G701+G765</f>
        <v>0</v>
      </c>
      <c r="H255" s="113">
        <f t="shared" si="66"/>
        <v>0</v>
      </c>
      <c r="I255" s="113">
        <f t="shared" si="66"/>
        <v>300</v>
      </c>
      <c r="J255" s="113">
        <f t="shared" si="66"/>
        <v>0</v>
      </c>
      <c r="K255" s="113">
        <f t="shared" si="66"/>
        <v>0</v>
      </c>
      <c r="L255" s="113">
        <f t="shared" si="66"/>
        <v>1000</v>
      </c>
      <c r="M255" s="113">
        <f t="shared" si="66"/>
        <v>1300</v>
      </c>
      <c r="N255" s="113">
        <f t="shared" si="66"/>
        <v>1300</v>
      </c>
      <c r="O255" s="113">
        <f t="shared" si="66"/>
        <v>1300</v>
      </c>
      <c r="U255" s="108"/>
      <c r="V255" s="108"/>
      <c r="W255" s="108"/>
      <c r="X255" s="119"/>
    </row>
    <row r="256" spans="1:24" x14ac:dyDescent="0.25">
      <c r="A256" s="7">
        <v>613484</v>
      </c>
      <c r="B256" s="7"/>
      <c r="C256" s="97" t="s">
        <v>158</v>
      </c>
      <c r="D256" s="97"/>
      <c r="E256" s="97"/>
      <c r="F256" s="111">
        <f>F582</f>
        <v>0</v>
      </c>
      <c r="G256" s="111">
        <f t="shared" ref="G256:O256" si="67">G582</f>
        <v>1950</v>
      </c>
      <c r="H256" s="111">
        <f t="shared" si="67"/>
        <v>1931</v>
      </c>
      <c r="I256" s="111">
        <f t="shared" si="67"/>
        <v>2000</v>
      </c>
      <c r="J256" s="111">
        <f t="shared" si="67"/>
        <v>0</v>
      </c>
      <c r="K256" s="111">
        <f t="shared" si="67"/>
        <v>0</v>
      </c>
      <c r="L256" s="111">
        <f t="shared" si="67"/>
        <v>0</v>
      </c>
      <c r="M256" s="111">
        <f t="shared" si="67"/>
        <v>2000</v>
      </c>
      <c r="N256" s="111">
        <f t="shared" si="67"/>
        <v>2000</v>
      </c>
      <c r="O256" s="111">
        <f t="shared" si="67"/>
        <v>2000</v>
      </c>
    </row>
    <row r="257" spans="1:15" x14ac:dyDescent="0.25">
      <c r="A257" s="5">
        <v>613488</v>
      </c>
      <c r="B257" s="5"/>
      <c r="C257" s="108" t="s">
        <v>159</v>
      </c>
      <c r="D257" s="108"/>
      <c r="E257" s="108"/>
      <c r="F257" s="113">
        <f>F583</f>
        <v>182</v>
      </c>
      <c r="G257" s="113">
        <f t="shared" ref="G257:O257" si="68">G583</f>
        <v>1500</v>
      </c>
      <c r="H257" s="113">
        <f t="shared" si="68"/>
        <v>53</v>
      </c>
      <c r="I257" s="113">
        <f t="shared" si="68"/>
        <v>1500</v>
      </c>
      <c r="J257" s="113">
        <f t="shared" si="68"/>
        <v>0</v>
      </c>
      <c r="K257" s="113">
        <f t="shared" si="68"/>
        <v>0</v>
      </c>
      <c r="L257" s="113">
        <f t="shared" si="68"/>
        <v>0</v>
      </c>
      <c r="M257" s="113">
        <f t="shared" si="68"/>
        <v>1500</v>
      </c>
      <c r="N257" s="113">
        <f t="shared" si="68"/>
        <v>1500</v>
      </c>
      <c r="O257" s="113">
        <f t="shared" si="68"/>
        <v>1500</v>
      </c>
    </row>
    <row r="258" spans="1:15" x14ac:dyDescent="0.25">
      <c r="A258" s="7">
        <v>613489</v>
      </c>
      <c r="B258" s="7"/>
      <c r="C258" s="97" t="s">
        <v>542</v>
      </c>
      <c r="D258" s="97"/>
      <c r="E258" s="97"/>
      <c r="F258" s="111">
        <f>F702</f>
        <v>0</v>
      </c>
      <c r="G258" s="111">
        <f t="shared" ref="G258:O258" si="69">G702</f>
        <v>0</v>
      </c>
      <c r="H258" s="111">
        <f t="shared" si="69"/>
        <v>0</v>
      </c>
      <c r="I258" s="111">
        <f t="shared" si="69"/>
        <v>1000</v>
      </c>
      <c r="J258" s="111">
        <f t="shared" si="69"/>
        <v>0</v>
      </c>
      <c r="K258" s="111">
        <f t="shared" si="69"/>
        <v>0</v>
      </c>
      <c r="L258" s="111">
        <f t="shared" si="69"/>
        <v>0</v>
      </c>
      <c r="M258" s="111">
        <f t="shared" si="69"/>
        <v>1000</v>
      </c>
      <c r="N258" s="111">
        <f t="shared" si="69"/>
        <v>500</v>
      </c>
      <c r="O258" s="111">
        <f t="shared" si="69"/>
        <v>500</v>
      </c>
    </row>
    <row r="259" spans="1:15" x14ac:dyDescent="0.25">
      <c r="A259" s="13">
        <v>613500</v>
      </c>
      <c r="B259" s="26"/>
      <c r="C259" s="96" t="s">
        <v>209</v>
      </c>
      <c r="D259" s="96"/>
      <c r="E259" s="96"/>
      <c r="F259" s="98">
        <f>F260+F261+F262+F263+F264</f>
        <v>9435</v>
      </c>
      <c r="G259" s="98">
        <f t="shared" ref="G259:O259" si="70">G260+G261+G262+G263+G264</f>
        <v>9820</v>
      </c>
      <c r="H259" s="98">
        <f t="shared" si="70"/>
        <v>5895</v>
      </c>
      <c r="I259" s="98">
        <f t="shared" si="70"/>
        <v>10650</v>
      </c>
      <c r="J259" s="98">
        <f t="shared" si="70"/>
        <v>0</v>
      </c>
      <c r="K259" s="98">
        <f t="shared" si="70"/>
        <v>0</v>
      </c>
      <c r="L259" s="98">
        <f t="shared" si="70"/>
        <v>0</v>
      </c>
      <c r="M259" s="98">
        <f>M260+M261+M262+M263+M264</f>
        <v>10650</v>
      </c>
      <c r="N259" s="98">
        <f t="shared" si="70"/>
        <v>11200</v>
      </c>
      <c r="O259" s="99">
        <f t="shared" si="70"/>
        <v>11750</v>
      </c>
    </row>
    <row r="260" spans="1:15" x14ac:dyDescent="0.25">
      <c r="A260" s="7">
        <v>613511</v>
      </c>
      <c r="B260" s="7"/>
      <c r="C260" s="97" t="s">
        <v>160</v>
      </c>
      <c r="D260" s="97"/>
      <c r="E260" s="97"/>
      <c r="F260" s="111">
        <f>F768</f>
        <v>2014</v>
      </c>
      <c r="G260" s="111">
        <f t="shared" ref="G260:O260" si="71">G768</f>
        <v>3000</v>
      </c>
      <c r="H260" s="111">
        <f t="shared" si="71"/>
        <v>1277</v>
      </c>
      <c r="I260" s="111">
        <f t="shared" si="71"/>
        <v>2000</v>
      </c>
      <c r="J260" s="111">
        <f t="shared" si="71"/>
        <v>0</v>
      </c>
      <c r="K260" s="111">
        <f t="shared" si="71"/>
        <v>0</v>
      </c>
      <c r="L260" s="111">
        <f t="shared" si="71"/>
        <v>0</v>
      </c>
      <c r="M260" s="111">
        <f t="shared" si="71"/>
        <v>2000</v>
      </c>
      <c r="N260" s="111">
        <f t="shared" si="71"/>
        <v>2000</v>
      </c>
      <c r="O260" s="111">
        <f t="shared" si="71"/>
        <v>2000</v>
      </c>
    </row>
    <row r="261" spans="1:15" x14ac:dyDescent="0.25">
      <c r="A261" s="5">
        <v>615512</v>
      </c>
      <c r="B261" s="5"/>
      <c r="C261" s="108" t="s">
        <v>161</v>
      </c>
      <c r="D261" s="108"/>
      <c r="E261" s="108"/>
      <c r="F261" s="113">
        <f>F586+F769</f>
        <v>5797</v>
      </c>
      <c r="G261" s="113">
        <f t="shared" ref="G261:O261" si="72">G586+G769</f>
        <v>5110</v>
      </c>
      <c r="H261" s="113">
        <f t="shared" si="72"/>
        <v>3638</v>
      </c>
      <c r="I261" s="113">
        <f t="shared" si="72"/>
        <v>6300</v>
      </c>
      <c r="J261" s="113">
        <f t="shared" si="72"/>
        <v>0</v>
      </c>
      <c r="K261" s="113">
        <f t="shared" si="72"/>
        <v>0</v>
      </c>
      <c r="L261" s="113">
        <f t="shared" si="72"/>
        <v>0</v>
      </c>
      <c r="M261" s="113">
        <f t="shared" si="72"/>
        <v>6300</v>
      </c>
      <c r="N261" s="113">
        <f t="shared" si="72"/>
        <v>6800</v>
      </c>
      <c r="O261" s="113">
        <f t="shared" si="72"/>
        <v>7300</v>
      </c>
    </row>
    <row r="262" spans="1:15" x14ac:dyDescent="0.25">
      <c r="A262" s="7">
        <v>613513</v>
      </c>
      <c r="B262" s="7"/>
      <c r="C262" s="97" t="s">
        <v>162</v>
      </c>
      <c r="D262" s="97"/>
      <c r="E262" s="97"/>
      <c r="F262" s="111">
        <f>F587+F770</f>
        <v>475</v>
      </c>
      <c r="G262" s="111">
        <f t="shared" ref="G262:O262" si="73">G587+G770</f>
        <v>200</v>
      </c>
      <c r="H262" s="111">
        <f t="shared" si="73"/>
        <v>82</v>
      </c>
      <c r="I262" s="111">
        <f t="shared" si="73"/>
        <v>250</v>
      </c>
      <c r="J262" s="111">
        <f t="shared" si="73"/>
        <v>0</v>
      </c>
      <c r="K262" s="111">
        <f t="shared" si="73"/>
        <v>0</v>
      </c>
      <c r="L262" s="111">
        <f t="shared" si="73"/>
        <v>0</v>
      </c>
      <c r="M262" s="111">
        <f t="shared" si="73"/>
        <v>250</v>
      </c>
      <c r="N262" s="111">
        <f t="shared" si="73"/>
        <v>300</v>
      </c>
      <c r="O262" s="111">
        <f t="shared" si="73"/>
        <v>350</v>
      </c>
    </row>
    <row r="263" spans="1:15" x14ac:dyDescent="0.25">
      <c r="A263" s="5">
        <v>613522</v>
      </c>
      <c r="B263" s="5"/>
      <c r="C263" s="108" t="s">
        <v>163</v>
      </c>
      <c r="D263" s="108"/>
      <c r="E263" s="108"/>
      <c r="F263" s="113">
        <f>F588</f>
        <v>0</v>
      </c>
      <c r="G263" s="113">
        <f t="shared" ref="G263:O263" si="74">G588</f>
        <v>590</v>
      </c>
      <c r="H263" s="113">
        <f t="shared" si="74"/>
        <v>0</v>
      </c>
      <c r="I263" s="113">
        <f t="shared" si="74"/>
        <v>600</v>
      </c>
      <c r="J263" s="113">
        <f t="shared" si="74"/>
        <v>0</v>
      </c>
      <c r="K263" s="113">
        <f t="shared" si="74"/>
        <v>0</v>
      </c>
      <c r="L263" s="113">
        <f t="shared" si="74"/>
        <v>0</v>
      </c>
      <c r="M263" s="113">
        <f t="shared" si="74"/>
        <v>600</v>
      </c>
      <c r="N263" s="113">
        <f t="shared" si="74"/>
        <v>600</v>
      </c>
      <c r="O263" s="113">
        <f t="shared" si="74"/>
        <v>600</v>
      </c>
    </row>
    <row r="264" spans="1:15" x14ac:dyDescent="0.25">
      <c r="A264" s="7">
        <v>613523</v>
      </c>
      <c r="B264" s="7"/>
      <c r="C264" s="97" t="s">
        <v>164</v>
      </c>
      <c r="D264" s="97"/>
      <c r="E264" s="97"/>
      <c r="F264" s="111">
        <f>F589+F771</f>
        <v>1149</v>
      </c>
      <c r="G264" s="111">
        <f t="shared" ref="G264:O264" si="75">G589+G771</f>
        <v>920</v>
      </c>
      <c r="H264" s="111">
        <f t="shared" si="75"/>
        <v>898</v>
      </c>
      <c r="I264" s="111">
        <f t="shared" si="75"/>
        <v>1500</v>
      </c>
      <c r="J264" s="111">
        <f t="shared" si="75"/>
        <v>0</v>
      </c>
      <c r="K264" s="111">
        <f t="shared" si="75"/>
        <v>0</v>
      </c>
      <c r="L264" s="111">
        <f t="shared" si="75"/>
        <v>0</v>
      </c>
      <c r="M264" s="111">
        <f t="shared" si="75"/>
        <v>1500</v>
      </c>
      <c r="N264" s="111">
        <f t="shared" si="75"/>
        <v>1500</v>
      </c>
      <c r="O264" s="111">
        <f t="shared" si="75"/>
        <v>1500</v>
      </c>
    </row>
    <row r="265" spans="1:15" x14ac:dyDescent="0.25">
      <c r="A265" s="85"/>
      <c r="B265" s="86"/>
      <c r="C265" s="86"/>
      <c r="D265" s="87"/>
      <c r="E265" s="88"/>
      <c r="F265" s="1" t="s">
        <v>16</v>
      </c>
      <c r="G265" s="1"/>
      <c r="H265" s="1" t="s">
        <v>19</v>
      </c>
      <c r="I265" s="1"/>
      <c r="J265" s="1"/>
      <c r="K265" s="1"/>
      <c r="L265" s="1"/>
      <c r="M265" s="1"/>
      <c r="N265" s="387" t="s">
        <v>5</v>
      </c>
      <c r="O265" s="388"/>
    </row>
    <row r="266" spans="1:15" x14ac:dyDescent="0.25">
      <c r="A266" s="89" t="s">
        <v>2</v>
      </c>
      <c r="B266" s="90"/>
      <c r="C266" s="389" t="s">
        <v>4</v>
      </c>
      <c r="D266" s="390"/>
      <c r="E266" s="391"/>
      <c r="F266" s="2" t="s">
        <v>18</v>
      </c>
      <c r="G266" s="2" t="s">
        <v>7</v>
      </c>
      <c r="H266" s="2" t="s">
        <v>20</v>
      </c>
      <c r="I266" s="2" t="s">
        <v>14</v>
      </c>
      <c r="J266" s="2" t="s">
        <v>12</v>
      </c>
      <c r="K266" s="2" t="s">
        <v>10</v>
      </c>
      <c r="L266" s="2" t="s">
        <v>9</v>
      </c>
      <c r="M266" s="2" t="s">
        <v>7</v>
      </c>
      <c r="N266" s="392" t="s">
        <v>6</v>
      </c>
      <c r="O266" s="393"/>
    </row>
    <row r="267" spans="1:15" x14ac:dyDescent="0.25">
      <c r="A267" s="92" t="s">
        <v>3</v>
      </c>
      <c r="B267" s="93"/>
      <c r="C267" s="93"/>
      <c r="D267" s="94"/>
      <c r="E267" s="95"/>
      <c r="F267" s="3">
        <v>2023</v>
      </c>
      <c r="G267" s="3">
        <v>2024</v>
      </c>
      <c r="H267" s="3" t="s">
        <v>17</v>
      </c>
      <c r="I267" s="3" t="s">
        <v>15</v>
      </c>
      <c r="J267" s="3" t="s">
        <v>13</v>
      </c>
      <c r="K267" s="3" t="s">
        <v>11</v>
      </c>
      <c r="L267" s="3" t="s">
        <v>8</v>
      </c>
      <c r="M267" s="3">
        <v>2025</v>
      </c>
      <c r="N267" s="8">
        <v>2026</v>
      </c>
      <c r="O267" s="9">
        <v>2027</v>
      </c>
    </row>
    <row r="268" spans="1:15" x14ac:dyDescent="0.25">
      <c r="A268" s="13">
        <v>613700</v>
      </c>
      <c r="B268" s="26"/>
      <c r="C268" s="96" t="s">
        <v>165</v>
      </c>
      <c r="D268" s="96"/>
      <c r="E268" s="96"/>
      <c r="F268" s="98">
        <f>F269+F270+F271+F272+F274+F276+F277+F278+F279+F280+F281+F282+F283+F285+F287+F288+F289</f>
        <v>11836</v>
      </c>
      <c r="G268" s="98">
        <f t="shared" ref="G268:O268" si="76">G269+G270+G271+G272+G274+G276+G277+G278+G279+G280+G281+G282+G283+G285+G287+G288+G289</f>
        <v>62660</v>
      </c>
      <c r="H268" s="98">
        <f t="shared" si="76"/>
        <v>15335</v>
      </c>
      <c r="I268" s="98">
        <f t="shared" si="76"/>
        <v>58100</v>
      </c>
      <c r="J268" s="98">
        <f t="shared" si="76"/>
        <v>0</v>
      </c>
      <c r="K268" s="98">
        <f t="shared" si="76"/>
        <v>0</v>
      </c>
      <c r="L268" s="98">
        <f t="shared" si="76"/>
        <v>52000</v>
      </c>
      <c r="M268" s="98">
        <f>M269+M270+M271+M272+M274+M276+M277+M278+M279+M280+M281+M282+M283+M285+M287+M288+M289</f>
        <v>110100</v>
      </c>
      <c r="N268" s="98">
        <f t="shared" si="76"/>
        <v>94100</v>
      </c>
      <c r="O268" s="99">
        <f t="shared" si="76"/>
        <v>98100</v>
      </c>
    </row>
    <row r="269" spans="1:15" x14ac:dyDescent="0.25">
      <c r="A269" s="5">
        <v>613711</v>
      </c>
      <c r="B269" s="5"/>
      <c r="C269" s="108" t="s">
        <v>166</v>
      </c>
      <c r="D269" s="108"/>
      <c r="E269" s="108"/>
      <c r="F269" s="113">
        <f>F592</f>
        <v>0</v>
      </c>
      <c r="G269" s="113">
        <f t="shared" ref="G269:O269" si="77">G592</f>
        <v>1300</v>
      </c>
      <c r="H269" s="113">
        <f t="shared" si="77"/>
        <v>1264</v>
      </c>
      <c r="I269" s="113">
        <f t="shared" si="77"/>
        <v>2000</v>
      </c>
      <c r="J269" s="113">
        <f t="shared" si="77"/>
        <v>0</v>
      </c>
      <c r="K269" s="113">
        <f t="shared" si="77"/>
        <v>0</v>
      </c>
      <c r="L269" s="113">
        <f t="shared" si="77"/>
        <v>0</v>
      </c>
      <c r="M269" s="113">
        <f t="shared" si="77"/>
        <v>2000</v>
      </c>
      <c r="N269" s="113">
        <f t="shared" si="77"/>
        <v>2000</v>
      </c>
      <c r="O269" s="113">
        <f t="shared" si="77"/>
        <v>2000</v>
      </c>
    </row>
    <row r="270" spans="1:15" x14ac:dyDescent="0.25">
      <c r="A270" s="5">
        <v>613712</v>
      </c>
      <c r="B270" s="5"/>
      <c r="C270" s="108" t="s">
        <v>168</v>
      </c>
      <c r="D270" s="108"/>
      <c r="E270" s="108"/>
      <c r="F270" s="113">
        <f>F593</f>
        <v>791</v>
      </c>
      <c r="G270" s="113">
        <f t="shared" ref="G270:O270" si="78">G593</f>
        <v>1000</v>
      </c>
      <c r="H270" s="113">
        <f t="shared" si="78"/>
        <v>505</v>
      </c>
      <c r="I270" s="113">
        <f t="shared" si="78"/>
        <v>1000</v>
      </c>
      <c r="J270" s="113">
        <f t="shared" si="78"/>
        <v>0</v>
      </c>
      <c r="K270" s="113">
        <f t="shared" si="78"/>
        <v>0</v>
      </c>
      <c r="L270" s="113">
        <f t="shared" si="78"/>
        <v>0</v>
      </c>
      <c r="M270" s="113">
        <f t="shared" si="78"/>
        <v>1000</v>
      </c>
      <c r="N270" s="113">
        <f t="shared" si="78"/>
        <v>1000</v>
      </c>
      <c r="O270" s="113">
        <f t="shared" si="78"/>
        <v>1000</v>
      </c>
    </row>
    <row r="271" spans="1:15" x14ac:dyDescent="0.25">
      <c r="A271" s="5">
        <v>613713</v>
      </c>
      <c r="B271" s="5"/>
      <c r="C271" s="108" t="s">
        <v>167</v>
      </c>
      <c r="D271" s="108"/>
      <c r="E271" s="108"/>
      <c r="F271" s="113">
        <f>F594</f>
        <v>1091</v>
      </c>
      <c r="G271" s="113">
        <f t="shared" ref="G271:O271" si="79">G594</f>
        <v>3000</v>
      </c>
      <c r="H271" s="113">
        <f t="shared" si="79"/>
        <v>1556</v>
      </c>
      <c r="I271" s="113">
        <f t="shared" si="79"/>
        <v>3000</v>
      </c>
      <c r="J271" s="113">
        <f t="shared" si="79"/>
        <v>0</v>
      </c>
      <c r="K271" s="113">
        <f t="shared" si="79"/>
        <v>0</v>
      </c>
      <c r="L271" s="113">
        <f t="shared" si="79"/>
        <v>0</v>
      </c>
      <c r="M271" s="113">
        <f t="shared" si="79"/>
        <v>3000</v>
      </c>
      <c r="N271" s="113">
        <f t="shared" si="79"/>
        <v>3000</v>
      </c>
      <c r="O271" s="113">
        <f t="shared" si="79"/>
        <v>3000</v>
      </c>
    </row>
    <row r="272" spans="1:15" x14ac:dyDescent="0.25">
      <c r="A272" s="12">
        <v>613714</v>
      </c>
      <c r="B272" s="12"/>
      <c r="C272" s="87" t="s">
        <v>170</v>
      </c>
      <c r="D272" s="87"/>
      <c r="E272" s="87"/>
      <c r="F272" s="104">
        <f>F774</f>
        <v>0</v>
      </c>
      <c r="G272" s="104">
        <f t="shared" ref="G272:O272" si="80">G774</f>
        <v>0</v>
      </c>
      <c r="H272" s="104">
        <f t="shared" si="80"/>
        <v>0</v>
      </c>
      <c r="I272" s="104">
        <f t="shared" si="80"/>
        <v>20000</v>
      </c>
      <c r="J272" s="104">
        <f t="shared" si="80"/>
        <v>0</v>
      </c>
      <c r="K272" s="104">
        <f t="shared" si="80"/>
        <v>0</v>
      </c>
      <c r="L272" s="104">
        <f t="shared" si="80"/>
        <v>0</v>
      </c>
      <c r="M272" s="104">
        <f t="shared" si="80"/>
        <v>20000</v>
      </c>
      <c r="N272" s="104">
        <f t="shared" si="80"/>
        <v>5000</v>
      </c>
      <c r="O272" s="104">
        <f t="shared" si="80"/>
        <v>5000</v>
      </c>
    </row>
    <row r="273" spans="1:15" x14ac:dyDescent="0.25">
      <c r="A273" s="10"/>
      <c r="B273" s="10"/>
      <c r="C273" s="94" t="s">
        <v>176</v>
      </c>
      <c r="D273" s="94"/>
      <c r="E273" s="94"/>
      <c r="F273" s="94"/>
      <c r="G273" s="94"/>
      <c r="H273" s="94"/>
      <c r="I273" s="94"/>
      <c r="J273" s="94"/>
      <c r="K273" s="94"/>
      <c r="L273" s="94"/>
      <c r="M273" s="94"/>
      <c r="N273" s="94"/>
      <c r="O273" s="94"/>
    </row>
    <row r="274" spans="1:15" x14ac:dyDescent="0.25">
      <c r="A274" s="12">
        <v>613716</v>
      </c>
      <c r="B274" s="12"/>
      <c r="C274" s="87" t="s">
        <v>169</v>
      </c>
      <c r="D274" s="87"/>
      <c r="E274" s="87"/>
      <c r="F274" s="104">
        <f>F598</f>
        <v>0</v>
      </c>
      <c r="G274" s="104">
        <f t="shared" ref="G274:O274" si="81">G598</f>
        <v>0</v>
      </c>
      <c r="H274" s="104">
        <f t="shared" si="81"/>
        <v>0</v>
      </c>
      <c r="I274" s="104">
        <f t="shared" si="81"/>
        <v>2000</v>
      </c>
      <c r="J274" s="104">
        <f t="shared" si="81"/>
        <v>0</v>
      </c>
      <c r="K274" s="104">
        <f t="shared" si="81"/>
        <v>0</v>
      </c>
      <c r="L274" s="104">
        <f t="shared" si="81"/>
        <v>0</v>
      </c>
      <c r="M274" s="104">
        <f t="shared" si="81"/>
        <v>2000</v>
      </c>
      <c r="N274" s="104">
        <f t="shared" si="81"/>
        <v>2000</v>
      </c>
      <c r="O274" s="104">
        <f t="shared" si="81"/>
        <v>2000</v>
      </c>
    </row>
    <row r="275" spans="1:15" x14ac:dyDescent="0.25">
      <c r="A275" s="10"/>
      <c r="B275" s="10"/>
      <c r="C275" s="94" t="s">
        <v>171</v>
      </c>
      <c r="D275" s="94"/>
      <c r="E275" s="94"/>
      <c r="F275" s="94"/>
      <c r="G275" s="94"/>
      <c r="H275" s="94"/>
      <c r="I275" s="94"/>
      <c r="J275" s="94"/>
      <c r="K275" s="94"/>
      <c r="L275" s="94"/>
      <c r="M275" s="94"/>
      <c r="N275" s="94"/>
      <c r="O275" s="94"/>
    </row>
    <row r="276" spans="1:15" x14ac:dyDescent="0.25">
      <c r="A276" s="5">
        <v>613717</v>
      </c>
      <c r="B276" s="5"/>
      <c r="C276" s="108" t="s">
        <v>172</v>
      </c>
      <c r="D276" s="108"/>
      <c r="E276" s="108"/>
      <c r="F276" s="113">
        <f>F776</f>
        <v>0</v>
      </c>
      <c r="G276" s="113">
        <f t="shared" ref="G276:O276" si="82">G776</f>
        <v>0</v>
      </c>
      <c r="H276" s="113">
        <f t="shared" si="82"/>
        <v>0</v>
      </c>
      <c r="I276" s="113">
        <f t="shared" si="82"/>
        <v>4000</v>
      </c>
      <c r="J276" s="113">
        <f t="shared" si="82"/>
        <v>0</v>
      </c>
      <c r="K276" s="113">
        <f t="shared" si="82"/>
        <v>0</v>
      </c>
      <c r="L276" s="113">
        <f t="shared" si="82"/>
        <v>0</v>
      </c>
      <c r="M276" s="113">
        <f t="shared" si="82"/>
        <v>4000</v>
      </c>
      <c r="N276" s="113">
        <f t="shared" si="82"/>
        <v>2000</v>
      </c>
      <c r="O276" s="113">
        <f t="shared" si="82"/>
        <v>2000</v>
      </c>
    </row>
    <row r="277" spans="1:15" x14ac:dyDescent="0.25">
      <c r="A277" s="7">
        <v>613721</v>
      </c>
      <c r="B277" s="7"/>
      <c r="C277" s="97" t="s">
        <v>181</v>
      </c>
      <c r="D277" s="115"/>
      <c r="E277" s="115"/>
      <c r="F277" s="97">
        <f>F600</f>
        <v>222</v>
      </c>
      <c r="G277" s="97">
        <f t="shared" ref="G277:O277" si="83">G600</f>
        <v>0</v>
      </c>
      <c r="H277" s="97">
        <f t="shared" si="83"/>
        <v>0</v>
      </c>
      <c r="I277" s="97">
        <f t="shared" si="83"/>
        <v>1000</v>
      </c>
      <c r="J277" s="97">
        <f t="shared" si="83"/>
        <v>0</v>
      </c>
      <c r="K277" s="97">
        <f t="shared" si="83"/>
        <v>0</v>
      </c>
      <c r="L277" s="97">
        <f t="shared" si="83"/>
        <v>0</v>
      </c>
      <c r="M277" s="97">
        <f t="shared" si="83"/>
        <v>1000</v>
      </c>
      <c r="N277" s="97">
        <f t="shared" si="83"/>
        <v>1000</v>
      </c>
      <c r="O277" s="97">
        <f t="shared" si="83"/>
        <v>1000</v>
      </c>
    </row>
    <row r="278" spans="1:15" x14ac:dyDescent="0.25">
      <c r="A278" s="5">
        <v>613721</v>
      </c>
      <c r="B278" s="5"/>
      <c r="C278" s="108" t="s">
        <v>174</v>
      </c>
      <c r="D278" s="119"/>
      <c r="E278" s="119"/>
      <c r="F278" s="113">
        <f>F602</f>
        <v>94</v>
      </c>
      <c r="G278" s="113">
        <f t="shared" ref="G278:O278" si="84">G602</f>
        <v>300</v>
      </c>
      <c r="H278" s="113">
        <f t="shared" si="84"/>
        <v>0</v>
      </c>
      <c r="I278" s="113">
        <f t="shared" si="84"/>
        <v>1000</v>
      </c>
      <c r="J278" s="113">
        <f t="shared" si="84"/>
        <v>0</v>
      </c>
      <c r="K278" s="113">
        <f t="shared" si="84"/>
        <v>0</v>
      </c>
      <c r="L278" s="113">
        <f t="shared" si="84"/>
        <v>0</v>
      </c>
      <c r="M278" s="113">
        <f t="shared" si="84"/>
        <v>1000</v>
      </c>
      <c r="N278" s="113">
        <f t="shared" si="84"/>
        <v>1000</v>
      </c>
      <c r="O278" s="113">
        <f t="shared" si="84"/>
        <v>1000</v>
      </c>
    </row>
    <row r="279" spans="1:15" x14ac:dyDescent="0.25">
      <c r="A279" s="7">
        <v>713722</v>
      </c>
      <c r="B279" s="7"/>
      <c r="C279" s="144" t="s">
        <v>317</v>
      </c>
      <c r="D279" s="144"/>
      <c r="E279" s="144"/>
      <c r="F279" s="111">
        <f>F604</f>
        <v>175</v>
      </c>
      <c r="G279" s="111">
        <f t="shared" ref="G279:O279" si="85">G604</f>
        <v>350</v>
      </c>
      <c r="H279" s="111">
        <f t="shared" si="85"/>
        <v>338</v>
      </c>
      <c r="I279" s="111">
        <f t="shared" si="85"/>
        <v>1000</v>
      </c>
      <c r="J279" s="111">
        <f t="shared" si="85"/>
        <v>0</v>
      </c>
      <c r="K279" s="111">
        <f t="shared" si="85"/>
        <v>0</v>
      </c>
      <c r="L279" s="111">
        <f t="shared" si="85"/>
        <v>0</v>
      </c>
      <c r="M279" s="111">
        <f t="shared" si="85"/>
        <v>1000</v>
      </c>
      <c r="N279" s="111">
        <f t="shared" si="85"/>
        <v>1000</v>
      </c>
      <c r="O279" s="111">
        <f t="shared" si="85"/>
        <v>1000</v>
      </c>
    </row>
    <row r="280" spans="1:15" x14ac:dyDescent="0.25">
      <c r="A280" s="5">
        <v>613722</v>
      </c>
      <c r="B280" s="5"/>
      <c r="C280" s="123" t="s">
        <v>173</v>
      </c>
      <c r="D280" s="123"/>
      <c r="E280" s="123"/>
      <c r="F280" s="113">
        <f>F777</f>
        <v>0</v>
      </c>
      <c r="G280" s="113">
        <f t="shared" ref="G280:O280" si="86">G777</f>
        <v>1000</v>
      </c>
      <c r="H280" s="113">
        <f t="shared" si="86"/>
        <v>0</v>
      </c>
      <c r="I280" s="113">
        <f t="shared" si="86"/>
        <v>5000</v>
      </c>
      <c r="J280" s="113">
        <f t="shared" si="86"/>
        <v>0</v>
      </c>
      <c r="K280" s="113">
        <f t="shared" si="86"/>
        <v>0</v>
      </c>
      <c r="L280" s="113">
        <f t="shared" si="86"/>
        <v>0</v>
      </c>
      <c r="M280" s="113">
        <f t="shared" si="86"/>
        <v>5000</v>
      </c>
      <c r="N280" s="113">
        <f t="shared" si="86"/>
        <v>1000</v>
      </c>
      <c r="O280" s="113">
        <f t="shared" si="86"/>
        <v>1000</v>
      </c>
    </row>
    <row r="281" spans="1:15" x14ac:dyDescent="0.25">
      <c r="A281" s="7">
        <v>613723</v>
      </c>
      <c r="B281" s="7"/>
      <c r="C281" s="97" t="s">
        <v>175</v>
      </c>
      <c r="D281" s="97"/>
      <c r="E281" s="97"/>
      <c r="F281" s="111">
        <f>F605</f>
        <v>390</v>
      </c>
      <c r="G281" s="111">
        <f t="shared" ref="G281:O281" si="87">G605</f>
        <v>500</v>
      </c>
      <c r="H281" s="111">
        <f t="shared" si="87"/>
        <v>261</v>
      </c>
      <c r="I281" s="111">
        <f t="shared" si="87"/>
        <v>1000</v>
      </c>
      <c r="J281" s="111">
        <f t="shared" si="87"/>
        <v>0</v>
      </c>
      <c r="K281" s="111">
        <f t="shared" si="87"/>
        <v>0</v>
      </c>
      <c r="L281" s="111">
        <f t="shared" si="87"/>
        <v>0</v>
      </c>
      <c r="M281" s="111">
        <f t="shared" si="87"/>
        <v>1000</v>
      </c>
      <c r="N281" s="111">
        <f t="shared" si="87"/>
        <v>1000</v>
      </c>
      <c r="O281" s="111">
        <f t="shared" si="87"/>
        <v>1000</v>
      </c>
    </row>
    <row r="282" spans="1:15" x14ac:dyDescent="0.25">
      <c r="A282" s="5">
        <v>613723</v>
      </c>
      <c r="B282" s="5"/>
      <c r="C282" s="108" t="s">
        <v>346</v>
      </c>
      <c r="D282" s="108"/>
      <c r="E282" s="108"/>
      <c r="F282" s="113">
        <f>F606</f>
        <v>58</v>
      </c>
      <c r="G282" s="113">
        <f t="shared" ref="G282:O282" si="88">G606</f>
        <v>60</v>
      </c>
      <c r="H282" s="113">
        <f t="shared" si="88"/>
        <v>2</v>
      </c>
      <c r="I282" s="113">
        <f t="shared" si="88"/>
        <v>100</v>
      </c>
      <c r="J282" s="113">
        <f t="shared" si="88"/>
        <v>0</v>
      </c>
      <c r="K282" s="113">
        <f t="shared" si="88"/>
        <v>0</v>
      </c>
      <c r="L282" s="113">
        <f t="shared" si="88"/>
        <v>0</v>
      </c>
      <c r="M282" s="113">
        <f t="shared" si="88"/>
        <v>100</v>
      </c>
      <c r="N282" s="113">
        <f t="shared" si="88"/>
        <v>100</v>
      </c>
      <c r="O282" s="113">
        <f t="shared" si="88"/>
        <v>100</v>
      </c>
    </row>
    <row r="283" spans="1:15" x14ac:dyDescent="0.25">
      <c r="A283" s="12">
        <v>613724</v>
      </c>
      <c r="B283" s="12"/>
      <c r="C283" s="87" t="s">
        <v>177</v>
      </c>
      <c r="D283" s="87"/>
      <c r="E283" s="87"/>
      <c r="F283" s="104">
        <f>F706+F778+F780</f>
        <v>9015</v>
      </c>
      <c r="G283" s="104">
        <f t="shared" ref="G283:O283" si="89">G706+G778+G780</f>
        <v>24200</v>
      </c>
      <c r="H283" s="104">
        <f t="shared" si="89"/>
        <v>4509</v>
      </c>
      <c r="I283" s="104">
        <f t="shared" si="89"/>
        <v>5000</v>
      </c>
      <c r="J283" s="104">
        <f t="shared" si="89"/>
        <v>0</v>
      </c>
      <c r="K283" s="104">
        <f t="shared" si="89"/>
        <v>0</v>
      </c>
      <c r="L283" s="104">
        <f t="shared" si="89"/>
        <v>32000</v>
      </c>
      <c r="M283" s="104">
        <f t="shared" si="89"/>
        <v>37000</v>
      </c>
      <c r="N283" s="104">
        <f t="shared" si="89"/>
        <v>45000</v>
      </c>
      <c r="O283" s="104">
        <f t="shared" si="89"/>
        <v>45000</v>
      </c>
    </row>
    <row r="284" spans="1:15" x14ac:dyDescent="0.25">
      <c r="A284" s="10"/>
      <c r="B284" s="10"/>
      <c r="C284" s="94" t="s">
        <v>176</v>
      </c>
      <c r="D284" s="94"/>
      <c r="E284" s="94"/>
      <c r="F284" s="94"/>
      <c r="G284" s="94"/>
      <c r="H284" s="94"/>
      <c r="I284" s="94"/>
      <c r="J284" s="94"/>
      <c r="K284" s="94"/>
      <c r="L284" s="94"/>
      <c r="M284" s="94"/>
      <c r="N284" s="94"/>
      <c r="O284" s="94"/>
    </row>
    <row r="285" spans="1:15" x14ac:dyDescent="0.25">
      <c r="A285" s="12">
        <v>613725</v>
      </c>
      <c r="B285" s="12"/>
      <c r="C285" s="87" t="s">
        <v>179</v>
      </c>
      <c r="D285" s="87"/>
      <c r="E285" s="87"/>
      <c r="F285" s="104">
        <f>F603</f>
        <v>0</v>
      </c>
      <c r="G285" s="104">
        <f t="shared" ref="G285:O285" si="90">G603</f>
        <v>0</v>
      </c>
      <c r="H285" s="104">
        <f t="shared" si="90"/>
        <v>0</v>
      </c>
      <c r="I285" s="104">
        <f t="shared" si="90"/>
        <v>4000</v>
      </c>
      <c r="J285" s="104">
        <f t="shared" si="90"/>
        <v>0</v>
      </c>
      <c r="K285" s="104">
        <f t="shared" si="90"/>
        <v>0</v>
      </c>
      <c r="L285" s="104">
        <f t="shared" si="90"/>
        <v>0</v>
      </c>
      <c r="M285" s="104">
        <f t="shared" si="90"/>
        <v>4000</v>
      </c>
      <c r="N285" s="104">
        <f t="shared" si="90"/>
        <v>4000</v>
      </c>
      <c r="O285" s="104">
        <f t="shared" si="90"/>
        <v>4000</v>
      </c>
    </row>
    <row r="286" spans="1:15" x14ac:dyDescent="0.25">
      <c r="A286" s="10"/>
      <c r="B286" s="10"/>
      <c r="C286" s="94" t="s">
        <v>178</v>
      </c>
      <c r="D286" s="94"/>
      <c r="E286" s="94"/>
      <c r="F286" s="94"/>
      <c r="G286" s="94"/>
      <c r="H286" s="94"/>
      <c r="I286" s="94"/>
      <c r="J286" s="94"/>
      <c r="K286" s="94"/>
      <c r="L286" s="94"/>
      <c r="M286" s="94"/>
      <c r="N286" s="94"/>
      <c r="O286" s="94"/>
    </row>
    <row r="287" spans="1:15" x14ac:dyDescent="0.25">
      <c r="A287" s="5">
        <v>613726</v>
      </c>
      <c r="B287" s="5"/>
      <c r="C287" s="108" t="s">
        <v>180</v>
      </c>
      <c r="D287" s="108"/>
      <c r="E287" s="108"/>
      <c r="F287" s="113">
        <f>F781</f>
        <v>0</v>
      </c>
      <c r="G287" s="113">
        <f t="shared" ref="G287:O287" si="91">G781</f>
        <v>6040</v>
      </c>
      <c r="H287" s="113">
        <f t="shared" si="91"/>
        <v>6040</v>
      </c>
      <c r="I287" s="113">
        <f t="shared" si="91"/>
        <v>2000</v>
      </c>
      <c r="J287" s="113">
        <f t="shared" si="91"/>
        <v>0</v>
      </c>
      <c r="K287" s="113">
        <f t="shared" si="91"/>
        <v>0</v>
      </c>
      <c r="L287" s="113">
        <f t="shared" si="91"/>
        <v>0</v>
      </c>
      <c r="M287" s="113">
        <f t="shared" si="91"/>
        <v>2000</v>
      </c>
      <c r="N287" s="113">
        <f t="shared" si="91"/>
        <v>4000</v>
      </c>
      <c r="O287" s="113">
        <f t="shared" si="91"/>
        <v>4000</v>
      </c>
    </row>
    <row r="288" spans="1:15" x14ac:dyDescent="0.25">
      <c r="A288" s="7">
        <v>613727</v>
      </c>
      <c r="B288" s="7"/>
      <c r="C288" s="97" t="s">
        <v>182</v>
      </c>
      <c r="D288" s="97"/>
      <c r="E288" s="97"/>
      <c r="F288" s="111">
        <f>F782</f>
        <v>0</v>
      </c>
      <c r="G288" s="111">
        <f t="shared" ref="G288:O288" si="92">G782</f>
        <v>860</v>
      </c>
      <c r="H288" s="111">
        <f t="shared" si="92"/>
        <v>860</v>
      </c>
      <c r="I288" s="111">
        <f t="shared" si="92"/>
        <v>1000</v>
      </c>
      <c r="J288" s="111">
        <f t="shared" si="92"/>
        <v>0</v>
      </c>
      <c r="K288" s="111">
        <f t="shared" si="92"/>
        <v>0</v>
      </c>
      <c r="L288" s="111">
        <f t="shared" si="92"/>
        <v>0</v>
      </c>
      <c r="M288" s="111">
        <f t="shared" si="92"/>
        <v>1000</v>
      </c>
      <c r="N288" s="111">
        <f t="shared" si="92"/>
        <v>1000</v>
      </c>
      <c r="O288" s="111">
        <f t="shared" si="92"/>
        <v>5000</v>
      </c>
    </row>
    <row r="289" spans="1:15" x14ac:dyDescent="0.25">
      <c r="A289" s="5">
        <v>613727</v>
      </c>
      <c r="B289" s="5"/>
      <c r="C289" s="108" t="s">
        <v>183</v>
      </c>
      <c r="D289" s="108"/>
      <c r="E289" s="108"/>
      <c r="F289" s="113">
        <f>F783</f>
        <v>0</v>
      </c>
      <c r="G289" s="113">
        <f t="shared" ref="G289:O289" si="93">G783</f>
        <v>24050</v>
      </c>
      <c r="H289" s="113">
        <f t="shared" si="93"/>
        <v>0</v>
      </c>
      <c r="I289" s="113">
        <f t="shared" si="93"/>
        <v>5000</v>
      </c>
      <c r="J289" s="113">
        <f t="shared" si="93"/>
        <v>0</v>
      </c>
      <c r="K289" s="113">
        <f t="shared" si="93"/>
        <v>0</v>
      </c>
      <c r="L289" s="113">
        <f t="shared" si="93"/>
        <v>20000</v>
      </c>
      <c r="M289" s="113">
        <f t="shared" si="93"/>
        <v>25000</v>
      </c>
      <c r="N289" s="113">
        <f t="shared" si="93"/>
        <v>20000</v>
      </c>
      <c r="O289" s="113">
        <f t="shared" si="93"/>
        <v>20000</v>
      </c>
    </row>
    <row r="290" spans="1:15" x14ac:dyDescent="0.25">
      <c r="A290" s="13">
        <v>613800</v>
      </c>
      <c r="B290" s="26"/>
      <c r="C290" s="96" t="s">
        <v>184</v>
      </c>
      <c r="D290" s="96"/>
      <c r="E290" s="96"/>
      <c r="F290" s="98">
        <f>F291+F292+F293</f>
        <v>2411</v>
      </c>
      <c r="G290" s="98">
        <f t="shared" ref="G290:O290" si="94">G291+G292+G293</f>
        <v>1920</v>
      </c>
      <c r="H290" s="98">
        <f t="shared" si="94"/>
        <v>1871</v>
      </c>
      <c r="I290" s="98">
        <f t="shared" si="94"/>
        <v>2650</v>
      </c>
      <c r="J290" s="98">
        <f t="shared" si="94"/>
        <v>0</v>
      </c>
      <c r="K290" s="98">
        <f t="shared" si="94"/>
        <v>0</v>
      </c>
      <c r="L290" s="98">
        <f t="shared" si="94"/>
        <v>0</v>
      </c>
      <c r="M290" s="98">
        <f>M291+M292+M293</f>
        <v>2650</v>
      </c>
      <c r="N290" s="98">
        <f t="shared" si="94"/>
        <v>2050</v>
      </c>
      <c r="O290" s="99">
        <f t="shared" si="94"/>
        <v>2050</v>
      </c>
    </row>
    <row r="291" spans="1:15" x14ac:dyDescent="0.25">
      <c r="A291" s="7">
        <v>613813</v>
      </c>
      <c r="B291" s="7"/>
      <c r="C291" s="97" t="s">
        <v>185</v>
      </c>
      <c r="D291" s="97"/>
      <c r="E291" s="97"/>
      <c r="F291" s="111">
        <f>F610+F787</f>
        <v>1347</v>
      </c>
      <c r="G291" s="111">
        <f t="shared" ref="G291:O291" si="95">G610+G787</f>
        <v>940</v>
      </c>
      <c r="H291" s="111">
        <f t="shared" si="95"/>
        <v>915</v>
      </c>
      <c r="I291" s="111">
        <f t="shared" si="95"/>
        <v>1100</v>
      </c>
      <c r="J291" s="111">
        <f t="shared" si="95"/>
        <v>0</v>
      </c>
      <c r="K291" s="111">
        <f t="shared" si="95"/>
        <v>0</v>
      </c>
      <c r="L291" s="111">
        <f t="shared" si="95"/>
        <v>0</v>
      </c>
      <c r="M291" s="111">
        <f t="shared" si="95"/>
        <v>1100</v>
      </c>
      <c r="N291" s="111">
        <f t="shared" si="95"/>
        <v>500</v>
      </c>
      <c r="O291" s="111">
        <f t="shared" si="95"/>
        <v>500</v>
      </c>
    </row>
    <row r="292" spans="1:15" x14ac:dyDescent="0.25">
      <c r="A292" s="7">
        <v>613814</v>
      </c>
      <c r="B292" s="7"/>
      <c r="C292" s="97" t="s">
        <v>186</v>
      </c>
      <c r="D292" s="97"/>
      <c r="E292" s="97"/>
      <c r="F292" s="97">
        <f>F472</f>
        <v>456</v>
      </c>
      <c r="G292" s="97">
        <f t="shared" ref="G292:O292" si="96">G472</f>
        <v>530</v>
      </c>
      <c r="H292" s="97">
        <f t="shared" si="96"/>
        <v>528</v>
      </c>
      <c r="I292" s="97">
        <f t="shared" si="96"/>
        <v>550</v>
      </c>
      <c r="J292" s="97">
        <f t="shared" si="96"/>
        <v>0</v>
      </c>
      <c r="K292" s="97">
        <f t="shared" si="96"/>
        <v>0</v>
      </c>
      <c r="L292" s="97">
        <f t="shared" si="96"/>
        <v>0</v>
      </c>
      <c r="M292" s="97">
        <f t="shared" si="96"/>
        <v>550</v>
      </c>
      <c r="N292" s="97">
        <f t="shared" si="96"/>
        <v>550</v>
      </c>
      <c r="O292" s="97">
        <f t="shared" si="96"/>
        <v>550</v>
      </c>
    </row>
    <row r="293" spans="1:15" x14ac:dyDescent="0.25">
      <c r="A293" s="5">
        <v>613822</v>
      </c>
      <c r="B293" s="5"/>
      <c r="C293" s="108" t="s">
        <v>187</v>
      </c>
      <c r="D293" s="108"/>
      <c r="E293" s="108"/>
      <c r="F293" s="113">
        <f>F611+F788</f>
        <v>608</v>
      </c>
      <c r="G293" s="113">
        <f t="shared" ref="G293:O293" si="97">G611+G788</f>
        <v>450</v>
      </c>
      <c r="H293" s="113">
        <f t="shared" si="97"/>
        <v>428</v>
      </c>
      <c r="I293" s="113">
        <f t="shared" si="97"/>
        <v>1000</v>
      </c>
      <c r="J293" s="113">
        <f t="shared" si="97"/>
        <v>0</v>
      </c>
      <c r="K293" s="113">
        <f t="shared" si="97"/>
        <v>0</v>
      </c>
      <c r="L293" s="113">
        <f t="shared" si="97"/>
        <v>0</v>
      </c>
      <c r="M293" s="113">
        <f t="shared" si="97"/>
        <v>1000</v>
      </c>
      <c r="N293" s="113">
        <f t="shared" si="97"/>
        <v>1000</v>
      </c>
      <c r="O293" s="113">
        <f t="shared" si="97"/>
        <v>1000</v>
      </c>
    </row>
    <row r="294" spans="1:15" x14ac:dyDescent="0.25">
      <c r="A294" s="13">
        <v>613900</v>
      </c>
      <c r="B294" s="26"/>
      <c r="C294" s="96" t="s">
        <v>188</v>
      </c>
      <c r="D294" s="96"/>
      <c r="E294" s="96"/>
      <c r="F294" s="98">
        <f>F295+F296+F297+F301+F302+F303+F304+F305+F306+F307+F308+F309+F310+F311+F313+F312+F314+F315+F316+F317+F318+F319+F320+F321</f>
        <v>117546</v>
      </c>
      <c r="G294" s="98">
        <f t="shared" ref="G294:O294" si="98">G295+G296+G297+G301+G302+G303+G304+G305+G306+G307+G308+G309+G310+G311+G313+G312+G314+G315+G316+G317+G318+G319+G320+G321</f>
        <v>114035</v>
      </c>
      <c r="H294" s="98">
        <f t="shared" si="98"/>
        <v>73605</v>
      </c>
      <c r="I294" s="98">
        <f t="shared" si="98"/>
        <v>125200</v>
      </c>
      <c r="J294" s="98">
        <f t="shared" si="98"/>
        <v>0</v>
      </c>
      <c r="K294" s="98">
        <f t="shared" si="98"/>
        <v>25000</v>
      </c>
      <c r="L294" s="98">
        <f t="shared" si="98"/>
        <v>95905</v>
      </c>
      <c r="M294" s="98">
        <f>M295+M296+M297+M301+M302+M303+M304+M305+M306+M307+M308+M309+M310+M311+M313+M312+M314+M315+M316+M317+M318+M319+M320+M321</f>
        <v>246105</v>
      </c>
      <c r="N294" s="98">
        <f t="shared" si="98"/>
        <v>223765</v>
      </c>
      <c r="O294" s="99">
        <f t="shared" si="98"/>
        <v>173765</v>
      </c>
    </row>
    <row r="295" spans="1:15" x14ac:dyDescent="0.25">
      <c r="A295" s="5">
        <v>613911</v>
      </c>
      <c r="B295" s="5"/>
      <c r="C295" s="108" t="s">
        <v>289</v>
      </c>
      <c r="D295" s="108"/>
      <c r="E295" s="108"/>
      <c r="F295" s="113">
        <f>F475</f>
        <v>581</v>
      </c>
      <c r="G295" s="113">
        <f t="shared" ref="G295:O295" si="99">G475</f>
        <v>1000</v>
      </c>
      <c r="H295" s="113">
        <f t="shared" si="99"/>
        <v>581</v>
      </c>
      <c r="I295" s="113">
        <f t="shared" si="99"/>
        <v>1000</v>
      </c>
      <c r="J295" s="113">
        <f t="shared" si="99"/>
        <v>0</v>
      </c>
      <c r="K295" s="113">
        <f t="shared" si="99"/>
        <v>0</v>
      </c>
      <c r="L295" s="113">
        <f t="shared" si="99"/>
        <v>0</v>
      </c>
      <c r="M295" s="113">
        <f t="shared" si="99"/>
        <v>1000</v>
      </c>
      <c r="N295" s="113">
        <f t="shared" si="99"/>
        <v>1000</v>
      </c>
      <c r="O295" s="113">
        <f t="shared" si="99"/>
        <v>1000</v>
      </c>
    </row>
    <row r="296" spans="1:15" x14ac:dyDescent="0.25">
      <c r="A296" s="7">
        <v>613912</v>
      </c>
      <c r="B296" s="7"/>
      <c r="C296" s="97" t="s">
        <v>189</v>
      </c>
      <c r="D296" s="97"/>
      <c r="E296" s="97"/>
      <c r="F296" s="111">
        <f>F476</f>
        <v>874</v>
      </c>
      <c r="G296" s="111">
        <f t="shared" ref="G296:O296" si="100">G476</f>
        <v>1000</v>
      </c>
      <c r="H296" s="111">
        <f t="shared" si="100"/>
        <v>688</v>
      </c>
      <c r="I296" s="111">
        <f t="shared" si="100"/>
        <v>1000</v>
      </c>
      <c r="J296" s="111">
        <f t="shared" si="100"/>
        <v>0</v>
      </c>
      <c r="K296" s="111">
        <f t="shared" si="100"/>
        <v>0</v>
      </c>
      <c r="L296" s="111">
        <f t="shared" si="100"/>
        <v>0</v>
      </c>
      <c r="M296" s="111">
        <f t="shared" si="100"/>
        <v>1000</v>
      </c>
      <c r="N296" s="111">
        <f t="shared" si="100"/>
        <v>1000</v>
      </c>
      <c r="O296" s="111">
        <f t="shared" si="100"/>
        <v>1000</v>
      </c>
    </row>
    <row r="297" spans="1:15" x14ac:dyDescent="0.25">
      <c r="A297" s="7">
        <v>613914</v>
      </c>
      <c r="B297" s="7"/>
      <c r="C297" s="97" t="s">
        <v>190</v>
      </c>
      <c r="D297" s="97"/>
      <c r="E297" s="97"/>
      <c r="F297" s="111">
        <f>F404+F405+F477+F478</f>
        <v>9909</v>
      </c>
      <c r="G297" s="111">
        <f t="shared" ref="G297:O297" si="101">G404+G405+G477+G478</f>
        <v>4690</v>
      </c>
      <c r="H297" s="111">
        <f t="shared" si="101"/>
        <v>2661</v>
      </c>
      <c r="I297" s="111">
        <f t="shared" si="101"/>
        <v>9650</v>
      </c>
      <c r="J297" s="111">
        <f t="shared" si="101"/>
        <v>0</v>
      </c>
      <c r="K297" s="111">
        <f t="shared" si="101"/>
        <v>0</v>
      </c>
      <c r="L297" s="111">
        <f t="shared" si="101"/>
        <v>0</v>
      </c>
      <c r="M297" s="111">
        <f t="shared" si="101"/>
        <v>9650</v>
      </c>
      <c r="N297" s="111">
        <f t="shared" si="101"/>
        <v>9650</v>
      </c>
      <c r="O297" s="111">
        <f t="shared" si="101"/>
        <v>9650</v>
      </c>
    </row>
    <row r="298" spans="1:15" x14ac:dyDescent="0.25">
      <c r="A298" s="85"/>
      <c r="B298" s="86"/>
      <c r="C298" s="86"/>
      <c r="D298" s="87"/>
      <c r="E298" s="88"/>
      <c r="F298" s="1" t="s">
        <v>16</v>
      </c>
      <c r="G298" s="1"/>
      <c r="H298" s="1" t="s">
        <v>19</v>
      </c>
      <c r="I298" s="1"/>
      <c r="J298" s="1"/>
      <c r="K298" s="1"/>
      <c r="L298" s="1"/>
      <c r="M298" s="1"/>
      <c r="N298" s="387" t="s">
        <v>5</v>
      </c>
      <c r="O298" s="388"/>
    </row>
    <row r="299" spans="1:15" x14ac:dyDescent="0.25">
      <c r="A299" s="89" t="s">
        <v>2</v>
      </c>
      <c r="B299" s="90"/>
      <c r="C299" s="389" t="s">
        <v>4</v>
      </c>
      <c r="D299" s="390"/>
      <c r="E299" s="391"/>
      <c r="F299" s="2" t="s">
        <v>18</v>
      </c>
      <c r="G299" s="2" t="s">
        <v>7</v>
      </c>
      <c r="H299" s="2" t="s">
        <v>20</v>
      </c>
      <c r="I299" s="2" t="s">
        <v>14</v>
      </c>
      <c r="J299" s="2" t="s">
        <v>12</v>
      </c>
      <c r="K299" s="2" t="s">
        <v>10</v>
      </c>
      <c r="L299" s="2" t="s">
        <v>9</v>
      </c>
      <c r="M299" s="2" t="s">
        <v>7</v>
      </c>
      <c r="N299" s="392" t="s">
        <v>6</v>
      </c>
      <c r="O299" s="393"/>
    </row>
    <row r="300" spans="1:15" x14ac:dyDescent="0.25">
      <c r="A300" s="92" t="s">
        <v>3</v>
      </c>
      <c r="B300" s="93"/>
      <c r="C300" s="93"/>
      <c r="D300" s="94"/>
      <c r="E300" s="95"/>
      <c r="F300" s="3">
        <v>2023</v>
      </c>
      <c r="G300" s="3">
        <v>2024</v>
      </c>
      <c r="H300" s="3" t="s">
        <v>17</v>
      </c>
      <c r="I300" s="3" t="s">
        <v>15</v>
      </c>
      <c r="J300" s="3" t="s">
        <v>13</v>
      </c>
      <c r="K300" s="3" t="s">
        <v>11</v>
      </c>
      <c r="L300" s="3" t="s">
        <v>8</v>
      </c>
      <c r="M300" s="3">
        <v>2025</v>
      </c>
      <c r="N300" s="8">
        <v>2026</v>
      </c>
      <c r="O300" s="9">
        <v>2027</v>
      </c>
    </row>
    <row r="301" spans="1:15" x14ac:dyDescent="0.25">
      <c r="A301" s="7">
        <v>613916</v>
      </c>
      <c r="B301" s="7"/>
      <c r="C301" s="97" t="s">
        <v>195</v>
      </c>
      <c r="D301" s="97"/>
      <c r="E301" s="97"/>
      <c r="F301" s="111">
        <f>F479</f>
        <v>1567</v>
      </c>
      <c r="G301" s="111">
        <f t="shared" ref="G301:O301" si="102">G479</f>
        <v>910</v>
      </c>
      <c r="H301" s="111">
        <f t="shared" si="102"/>
        <v>910</v>
      </c>
      <c r="I301" s="111">
        <f t="shared" si="102"/>
        <v>4000</v>
      </c>
      <c r="J301" s="111">
        <f t="shared" si="102"/>
        <v>0</v>
      </c>
      <c r="K301" s="111">
        <f t="shared" si="102"/>
        <v>0</v>
      </c>
      <c r="L301" s="111">
        <f t="shared" si="102"/>
        <v>0</v>
      </c>
      <c r="M301" s="111">
        <f t="shared" si="102"/>
        <v>4000</v>
      </c>
      <c r="N301" s="111">
        <f t="shared" si="102"/>
        <v>2000</v>
      </c>
      <c r="O301" s="111">
        <f t="shared" si="102"/>
        <v>2000</v>
      </c>
    </row>
    <row r="302" spans="1:15" x14ac:dyDescent="0.25">
      <c r="A302" s="5">
        <v>613922</v>
      </c>
      <c r="B302" s="5"/>
      <c r="C302" s="108" t="s">
        <v>196</v>
      </c>
      <c r="D302" s="108"/>
      <c r="E302" s="108"/>
      <c r="F302" s="113">
        <f>F480</f>
        <v>243</v>
      </c>
      <c r="G302" s="113">
        <f t="shared" ref="G302:L302" si="103">G480</f>
        <v>450</v>
      </c>
      <c r="H302" s="113">
        <f t="shared" si="103"/>
        <v>443</v>
      </c>
      <c r="I302" s="113">
        <f>I480+I709</f>
        <v>600</v>
      </c>
      <c r="J302" s="113">
        <f t="shared" si="103"/>
        <v>0</v>
      </c>
      <c r="K302" s="113">
        <f t="shared" si="103"/>
        <v>0</v>
      </c>
      <c r="L302" s="113">
        <f t="shared" si="103"/>
        <v>0</v>
      </c>
      <c r="M302" s="113">
        <f>M480+M709</f>
        <v>600</v>
      </c>
      <c r="N302" s="113">
        <f>N480+N709</f>
        <v>600</v>
      </c>
      <c r="O302" s="113">
        <f>O480+O709</f>
        <v>600</v>
      </c>
    </row>
    <row r="303" spans="1:15" x14ac:dyDescent="0.25">
      <c r="A303" s="7">
        <v>613934</v>
      </c>
      <c r="B303" s="7"/>
      <c r="C303" s="97" t="s">
        <v>197</v>
      </c>
      <c r="D303" s="97"/>
      <c r="E303" s="97"/>
      <c r="F303" s="111">
        <f>F614</f>
        <v>6214</v>
      </c>
      <c r="G303" s="111">
        <f t="shared" ref="G303:O303" si="104">G614</f>
        <v>7020</v>
      </c>
      <c r="H303" s="111">
        <f t="shared" si="104"/>
        <v>5441</v>
      </c>
      <c r="I303" s="111">
        <f t="shared" si="104"/>
        <v>6500</v>
      </c>
      <c r="J303" s="111">
        <f t="shared" si="104"/>
        <v>0</v>
      </c>
      <c r="K303" s="111">
        <f t="shared" si="104"/>
        <v>0</v>
      </c>
      <c r="L303" s="111">
        <f t="shared" si="104"/>
        <v>0</v>
      </c>
      <c r="M303" s="111">
        <f t="shared" si="104"/>
        <v>6500</v>
      </c>
      <c r="N303" s="111">
        <f t="shared" si="104"/>
        <v>6500</v>
      </c>
      <c r="O303" s="111">
        <f t="shared" si="104"/>
        <v>6500</v>
      </c>
    </row>
    <row r="304" spans="1:15" x14ac:dyDescent="0.25">
      <c r="A304" s="5">
        <v>613961</v>
      </c>
      <c r="B304" s="5"/>
      <c r="C304" s="108" t="s">
        <v>191</v>
      </c>
      <c r="D304" s="108"/>
      <c r="E304" s="108"/>
      <c r="F304" s="113">
        <f>F481</f>
        <v>6166</v>
      </c>
      <c r="G304" s="113">
        <f t="shared" ref="G304:O304" si="105">G481</f>
        <v>0</v>
      </c>
      <c r="H304" s="113">
        <f t="shared" si="105"/>
        <v>0</v>
      </c>
      <c r="I304" s="113">
        <f t="shared" si="105"/>
        <v>0</v>
      </c>
      <c r="J304" s="113">
        <f t="shared" si="105"/>
        <v>0</v>
      </c>
      <c r="K304" s="113">
        <f t="shared" si="105"/>
        <v>0</v>
      </c>
      <c r="L304" s="113">
        <f t="shared" si="105"/>
        <v>0</v>
      </c>
      <c r="M304" s="113">
        <f t="shared" si="105"/>
        <v>0</v>
      </c>
      <c r="N304" s="113">
        <f t="shared" si="105"/>
        <v>0</v>
      </c>
      <c r="O304" s="113">
        <f t="shared" si="105"/>
        <v>0</v>
      </c>
    </row>
    <row r="305" spans="1:15" x14ac:dyDescent="0.25">
      <c r="A305" s="7">
        <v>613963</v>
      </c>
      <c r="B305" s="7"/>
      <c r="C305" s="97" t="s">
        <v>192</v>
      </c>
      <c r="D305" s="97"/>
      <c r="E305" s="97"/>
      <c r="F305" s="111">
        <f>F482</f>
        <v>5697</v>
      </c>
      <c r="G305" s="111">
        <f t="shared" ref="G305:O305" si="106">G482</f>
        <v>5700</v>
      </c>
      <c r="H305" s="111">
        <f t="shared" si="106"/>
        <v>5697</v>
      </c>
      <c r="I305" s="111">
        <f t="shared" si="106"/>
        <v>5700</v>
      </c>
      <c r="J305" s="111">
        <f t="shared" si="106"/>
        <v>0</v>
      </c>
      <c r="K305" s="111">
        <f t="shared" si="106"/>
        <v>0</v>
      </c>
      <c r="L305" s="111">
        <f t="shared" si="106"/>
        <v>0</v>
      </c>
      <c r="M305" s="111">
        <f t="shared" si="106"/>
        <v>5700</v>
      </c>
      <c r="N305" s="111">
        <f t="shared" si="106"/>
        <v>5700</v>
      </c>
      <c r="O305" s="111">
        <f t="shared" si="106"/>
        <v>5700</v>
      </c>
    </row>
    <row r="306" spans="1:15" x14ac:dyDescent="0.25">
      <c r="A306" s="5">
        <v>613973</v>
      </c>
      <c r="B306" s="5"/>
      <c r="C306" s="108" t="s">
        <v>198</v>
      </c>
      <c r="D306" s="108"/>
      <c r="E306" s="108"/>
      <c r="F306" s="113">
        <f>F483</f>
        <v>5808</v>
      </c>
      <c r="G306" s="113">
        <f t="shared" ref="G306:O306" si="107">G483</f>
        <v>1910</v>
      </c>
      <c r="H306" s="113">
        <f t="shared" si="107"/>
        <v>1128</v>
      </c>
      <c r="I306" s="113">
        <f t="shared" si="107"/>
        <v>8910</v>
      </c>
      <c r="J306" s="113">
        <f t="shared" si="107"/>
        <v>0</v>
      </c>
      <c r="K306" s="113">
        <f t="shared" si="107"/>
        <v>0</v>
      </c>
      <c r="L306" s="113">
        <f t="shared" si="107"/>
        <v>0</v>
      </c>
      <c r="M306" s="113">
        <f t="shared" si="107"/>
        <v>8910</v>
      </c>
      <c r="N306" s="113">
        <f t="shared" si="107"/>
        <v>8910</v>
      </c>
      <c r="O306" s="113">
        <f t="shared" si="107"/>
        <v>8910</v>
      </c>
    </row>
    <row r="307" spans="1:15" x14ac:dyDescent="0.25">
      <c r="A307" s="7">
        <v>613974</v>
      </c>
      <c r="B307" s="7"/>
      <c r="C307" s="97" t="s">
        <v>193</v>
      </c>
      <c r="D307" s="97"/>
      <c r="E307" s="97"/>
      <c r="F307" s="111">
        <f>F406</f>
        <v>2484</v>
      </c>
      <c r="G307" s="111">
        <f t="shared" ref="G307:O307" si="108">G406</f>
        <v>5750</v>
      </c>
      <c r="H307" s="111">
        <f t="shared" si="108"/>
        <v>4578</v>
      </c>
      <c r="I307" s="111">
        <f t="shared" si="108"/>
        <v>3600</v>
      </c>
      <c r="J307" s="111">
        <f t="shared" si="108"/>
        <v>0</v>
      </c>
      <c r="K307" s="111">
        <f t="shared" si="108"/>
        <v>0</v>
      </c>
      <c r="L307" s="111">
        <f t="shared" si="108"/>
        <v>0</v>
      </c>
      <c r="M307" s="111">
        <f t="shared" si="108"/>
        <v>3600</v>
      </c>
      <c r="N307" s="111">
        <f t="shared" si="108"/>
        <v>3600</v>
      </c>
      <c r="O307" s="111">
        <f t="shared" si="108"/>
        <v>3600</v>
      </c>
    </row>
    <row r="308" spans="1:15" x14ac:dyDescent="0.25">
      <c r="A308" s="5">
        <v>613975</v>
      </c>
      <c r="B308" s="5"/>
      <c r="C308" s="108" t="s">
        <v>194</v>
      </c>
      <c r="D308" s="108"/>
      <c r="E308" s="108"/>
      <c r="F308" s="113">
        <f>F407</f>
        <v>35400</v>
      </c>
      <c r="G308" s="113">
        <f t="shared" ref="G308:O308" si="109">G407</f>
        <v>36000</v>
      </c>
      <c r="H308" s="113">
        <f t="shared" si="109"/>
        <v>27000</v>
      </c>
      <c r="I308" s="113">
        <f t="shared" si="109"/>
        <v>49500</v>
      </c>
      <c r="J308" s="113">
        <f t="shared" si="109"/>
        <v>0</v>
      </c>
      <c r="K308" s="113">
        <f t="shared" si="109"/>
        <v>0</v>
      </c>
      <c r="L308" s="113">
        <f t="shared" si="109"/>
        <v>0</v>
      </c>
      <c r="M308" s="113">
        <f t="shared" si="109"/>
        <v>49500</v>
      </c>
      <c r="N308" s="113">
        <f t="shared" si="109"/>
        <v>49500</v>
      </c>
      <c r="O308" s="113">
        <f t="shared" si="109"/>
        <v>49500</v>
      </c>
    </row>
    <row r="309" spans="1:15" x14ac:dyDescent="0.25">
      <c r="A309" s="7">
        <v>613976</v>
      </c>
      <c r="B309" s="7"/>
      <c r="C309" s="97" t="s">
        <v>199</v>
      </c>
      <c r="D309" s="97"/>
      <c r="E309" s="97"/>
      <c r="F309" s="111">
        <f>F615+F710</f>
        <v>13300</v>
      </c>
      <c r="G309" s="111">
        <f t="shared" ref="G309:O309" si="110">G615+G710</f>
        <v>1070</v>
      </c>
      <c r="H309" s="111">
        <f t="shared" si="110"/>
        <v>600</v>
      </c>
      <c r="I309" s="111">
        <f t="shared" si="110"/>
        <v>2000</v>
      </c>
      <c r="J309" s="111">
        <f t="shared" si="110"/>
        <v>0</v>
      </c>
      <c r="K309" s="111">
        <f t="shared" si="110"/>
        <v>0</v>
      </c>
      <c r="L309" s="111">
        <f t="shared" si="110"/>
        <v>5000</v>
      </c>
      <c r="M309" s="111">
        <f t="shared" si="110"/>
        <v>7000</v>
      </c>
      <c r="N309" s="111">
        <f t="shared" si="110"/>
        <v>7000</v>
      </c>
      <c r="O309" s="111">
        <f t="shared" si="110"/>
        <v>7000</v>
      </c>
    </row>
    <row r="310" spans="1:15" x14ac:dyDescent="0.25">
      <c r="A310" s="5">
        <v>613983</v>
      </c>
      <c r="B310" s="5"/>
      <c r="C310" s="108" t="s">
        <v>200</v>
      </c>
      <c r="D310" s="108"/>
      <c r="E310" s="108"/>
      <c r="F310" s="113">
        <f>F408+F484+F485+F616+F711</f>
        <v>1667</v>
      </c>
      <c r="G310" s="113">
        <f t="shared" ref="G310:O310" si="111">G408+G484+G485+G616+G711</f>
        <v>2235</v>
      </c>
      <c r="H310" s="113">
        <f t="shared" si="111"/>
        <v>1415</v>
      </c>
      <c r="I310" s="113">
        <f t="shared" si="111"/>
        <v>2212</v>
      </c>
      <c r="J310" s="113">
        <f t="shared" si="111"/>
        <v>0</v>
      </c>
      <c r="K310" s="113">
        <f t="shared" si="111"/>
        <v>0</v>
      </c>
      <c r="L310" s="113">
        <f t="shared" si="111"/>
        <v>25</v>
      </c>
      <c r="M310" s="113">
        <f>M408+M484+M485+M616+M711</f>
        <v>2237</v>
      </c>
      <c r="N310" s="113">
        <f t="shared" si="111"/>
        <v>2237</v>
      </c>
      <c r="O310" s="113">
        <f t="shared" si="111"/>
        <v>2237</v>
      </c>
    </row>
    <row r="311" spans="1:15" x14ac:dyDescent="0.25">
      <c r="A311" s="7">
        <v>613986</v>
      </c>
      <c r="B311" s="7"/>
      <c r="C311" s="97" t="s">
        <v>201</v>
      </c>
      <c r="D311" s="97"/>
      <c r="E311" s="97"/>
      <c r="F311" s="111">
        <f>F409+F486+F617+F712</f>
        <v>2441</v>
      </c>
      <c r="G311" s="111">
        <f t="shared" ref="G311:O311" si="112">G409+G486+G617+G712</f>
        <v>2060</v>
      </c>
      <c r="H311" s="111">
        <f t="shared" si="112"/>
        <v>1494</v>
      </c>
      <c r="I311" s="111">
        <f t="shared" si="112"/>
        <v>2827</v>
      </c>
      <c r="J311" s="111">
        <v>0</v>
      </c>
      <c r="K311" s="111">
        <f t="shared" si="112"/>
        <v>0</v>
      </c>
      <c r="L311" s="111">
        <f t="shared" si="112"/>
        <v>180</v>
      </c>
      <c r="M311" s="111">
        <f t="shared" si="112"/>
        <v>3007</v>
      </c>
      <c r="N311" s="111">
        <f t="shared" si="112"/>
        <v>3007</v>
      </c>
      <c r="O311" s="111">
        <f t="shared" si="112"/>
        <v>3007</v>
      </c>
    </row>
    <row r="312" spans="1:15" x14ac:dyDescent="0.25">
      <c r="A312" s="5">
        <v>613987</v>
      </c>
      <c r="B312" s="5"/>
      <c r="C312" s="108" t="s">
        <v>202</v>
      </c>
      <c r="D312" s="108"/>
      <c r="E312" s="108"/>
      <c r="F312" s="113">
        <f>F410+F487+F618+F713</f>
        <v>3659</v>
      </c>
      <c r="G312" s="113">
        <f t="shared" ref="G312:O312" si="113">G410+G487+G618+G713</f>
        <v>3065</v>
      </c>
      <c r="H312" s="113">
        <f t="shared" si="113"/>
        <v>2214</v>
      </c>
      <c r="I312" s="113">
        <f t="shared" si="113"/>
        <v>4243</v>
      </c>
      <c r="J312" s="113">
        <f t="shared" si="113"/>
        <v>0</v>
      </c>
      <c r="K312" s="113">
        <f t="shared" si="113"/>
        <v>0</v>
      </c>
      <c r="L312" s="113">
        <f t="shared" si="113"/>
        <v>270</v>
      </c>
      <c r="M312" s="113">
        <f t="shared" si="113"/>
        <v>4513</v>
      </c>
      <c r="N312" s="113">
        <f t="shared" si="113"/>
        <v>4513</v>
      </c>
      <c r="O312" s="113">
        <f t="shared" si="113"/>
        <v>4513</v>
      </c>
    </row>
    <row r="313" spans="1:15" x14ac:dyDescent="0.25">
      <c r="A313" s="7">
        <v>613988</v>
      </c>
      <c r="B313" s="7"/>
      <c r="C313" s="97" t="s">
        <v>203</v>
      </c>
      <c r="D313" s="97"/>
      <c r="E313" s="97"/>
      <c r="F313" s="111">
        <f>F411+F488+F619+F714</f>
        <v>5855</v>
      </c>
      <c r="G313" s="111">
        <f t="shared" ref="G313:O313" si="114">G411+G488+G619+G714</f>
        <v>4900</v>
      </c>
      <c r="H313" s="111">
        <f t="shared" si="114"/>
        <v>3560</v>
      </c>
      <c r="I313" s="111">
        <f t="shared" si="114"/>
        <v>6778</v>
      </c>
      <c r="J313" s="111">
        <f t="shared" si="114"/>
        <v>0</v>
      </c>
      <c r="K313" s="111">
        <f t="shared" si="114"/>
        <v>0</v>
      </c>
      <c r="L313" s="111">
        <f t="shared" si="114"/>
        <v>430</v>
      </c>
      <c r="M313" s="111">
        <f t="shared" si="114"/>
        <v>7208</v>
      </c>
      <c r="N313" s="111">
        <f t="shared" si="114"/>
        <v>7208</v>
      </c>
      <c r="O313" s="111">
        <f t="shared" si="114"/>
        <v>7208</v>
      </c>
    </row>
    <row r="314" spans="1:15" x14ac:dyDescent="0.25">
      <c r="A314" s="5">
        <v>613991</v>
      </c>
      <c r="B314" s="5"/>
      <c r="C314" s="108" t="s">
        <v>293</v>
      </c>
      <c r="D314" s="108"/>
      <c r="E314" s="108"/>
      <c r="F314" s="113">
        <f>F489</f>
        <v>4563</v>
      </c>
      <c r="G314" s="113">
        <f t="shared" ref="G314:O314" si="115">G489</f>
        <v>0</v>
      </c>
      <c r="H314" s="113">
        <f t="shared" si="115"/>
        <v>0</v>
      </c>
      <c r="I314" s="113">
        <f t="shared" si="115"/>
        <v>0</v>
      </c>
      <c r="J314" s="113">
        <f t="shared" si="115"/>
        <v>0</v>
      </c>
      <c r="K314" s="113">
        <f t="shared" si="115"/>
        <v>0</v>
      </c>
      <c r="L314" s="113">
        <f t="shared" si="115"/>
        <v>0</v>
      </c>
      <c r="M314" s="113">
        <f t="shared" si="115"/>
        <v>0</v>
      </c>
      <c r="N314" s="113">
        <f t="shared" si="115"/>
        <v>0</v>
      </c>
      <c r="O314" s="113">
        <f t="shared" si="115"/>
        <v>0</v>
      </c>
    </row>
    <row r="315" spans="1:15" x14ac:dyDescent="0.25">
      <c r="A315" s="7">
        <v>613991</v>
      </c>
      <c r="B315" s="7"/>
      <c r="C315" s="97" t="s">
        <v>323</v>
      </c>
      <c r="D315" s="97"/>
      <c r="E315" s="97"/>
      <c r="F315" s="209">
        <f>F623</f>
        <v>0</v>
      </c>
      <c r="G315" s="111">
        <f t="shared" ref="G315:O315" si="116">G623</f>
        <v>20900</v>
      </c>
      <c r="H315" s="111">
        <f t="shared" si="116"/>
        <v>0</v>
      </c>
      <c r="I315" s="111">
        <f t="shared" si="116"/>
        <v>0</v>
      </c>
      <c r="J315" s="111">
        <f t="shared" si="116"/>
        <v>0</v>
      </c>
      <c r="K315" s="111">
        <f t="shared" si="116"/>
        <v>25000</v>
      </c>
      <c r="L315" s="111">
        <f t="shared" si="116"/>
        <v>0</v>
      </c>
      <c r="M315" s="111">
        <f t="shared" si="116"/>
        <v>25000</v>
      </c>
      <c r="N315" s="111">
        <f t="shared" si="116"/>
        <v>25000</v>
      </c>
      <c r="O315" s="111">
        <f t="shared" si="116"/>
        <v>25000</v>
      </c>
    </row>
    <row r="316" spans="1:15" x14ac:dyDescent="0.25">
      <c r="A316" s="5">
        <v>613991</v>
      </c>
      <c r="B316" s="5"/>
      <c r="C316" s="108" t="s">
        <v>278</v>
      </c>
      <c r="D316" s="108"/>
      <c r="E316" s="108"/>
      <c r="F316" s="113">
        <f>F490+F622+F715+F716+F717+F791+F796</f>
        <v>9340</v>
      </c>
      <c r="G316" s="113">
        <f t="shared" ref="G316:O316" si="117">G490+G622+G715+G716+G717+G791+G796</f>
        <v>13045</v>
      </c>
      <c r="H316" s="113">
        <f t="shared" si="117"/>
        <v>13705</v>
      </c>
      <c r="I316" s="113">
        <f t="shared" si="117"/>
        <v>7800</v>
      </c>
      <c r="J316" s="113">
        <f t="shared" si="117"/>
        <v>0</v>
      </c>
      <c r="K316" s="113">
        <f t="shared" si="117"/>
        <v>0</v>
      </c>
      <c r="L316" s="113">
        <f t="shared" si="117"/>
        <v>90000</v>
      </c>
      <c r="M316" s="113">
        <f t="shared" si="117"/>
        <v>97800</v>
      </c>
      <c r="N316" s="113">
        <f t="shared" si="117"/>
        <v>82800</v>
      </c>
      <c r="O316" s="113">
        <f t="shared" si="117"/>
        <v>32800</v>
      </c>
    </row>
    <row r="317" spans="1:15" x14ac:dyDescent="0.25">
      <c r="A317" s="7">
        <v>613991</v>
      </c>
      <c r="B317" s="7"/>
      <c r="C317" s="144" t="s">
        <v>205</v>
      </c>
      <c r="D317" s="144"/>
      <c r="E317" s="144"/>
      <c r="F317" s="209">
        <f>F621</f>
        <v>0</v>
      </c>
      <c r="G317" s="209">
        <f t="shared" ref="G317:O317" si="118">G621</f>
        <v>0</v>
      </c>
      <c r="H317" s="209">
        <f t="shared" si="118"/>
        <v>0</v>
      </c>
      <c r="I317" s="209">
        <f t="shared" si="118"/>
        <v>200</v>
      </c>
      <c r="J317" s="209">
        <f t="shared" si="118"/>
        <v>0</v>
      </c>
      <c r="K317" s="209">
        <f t="shared" si="118"/>
        <v>0</v>
      </c>
      <c r="L317" s="209">
        <f t="shared" si="118"/>
        <v>0</v>
      </c>
      <c r="M317" s="209">
        <f t="shared" si="118"/>
        <v>200</v>
      </c>
      <c r="N317" s="209">
        <f t="shared" si="118"/>
        <v>200</v>
      </c>
      <c r="O317" s="209">
        <f t="shared" si="118"/>
        <v>200</v>
      </c>
    </row>
    <row r="318" spans="1:15" x14ac:dyDescent="0.25">
      <c r="A318" s="7">
        <v>613991</v>
      </c>
      <c r="B318" s="7"/>
      <c r="C318" s="97" t="s">
        <v>206</v>
      </c>
      <c r="D318" s="115"/>
      <c r="E318" s="115"/>
      <c r="F318" s="209">
        <f>F620</f>
        <v>386</v>
      </c>
      <c r="G318" s="209">
        <f t="shared" ref="G318:O318" si="119">G620</f>
        <v>400</v>
      </c>
      <c r="H318" s="209">
        <f t="shared" si="119"/>
        <v>0</v>
      </c>
      <c r="I318" s="209">
        <f t="shared" si="119"/>
        <v>400</v>
      </c>
      <c r="J318" s="209">
        <f t="shared" si="119"/>
        <v>0</v>
      </c>
      <c r="K318" s="209">
        <f t="shared" si="119"/>
        <v>0</v>
      </c>
      <c r="L318" s="209">
        <f t="shared" si="119"/>
        <v>0</v>
      </c>
      <c r="M318" s="209">
        <f t="shared" si="119"/>
        <v>400</v>
      </c>
      <c r="N318" s="209">
        <f t="shared" si="119"/>
        <v>400</v>
      </c>
      <c r="O318" s="209">
        <f t="shared" si="119"/>
        <v>400</v>
      </c>
    </row>
    <row r="319" spans="1:15" x14ac:dyDescent="0.25">
      <c r="A319" s="7">
        <v>613991</v>
      </c>
      <c r="B319" s="7"/>
      <c r="C319" s="144" t="s">
        <v>207</v>
      </c>
      <c r="D319" s="144"/>
      <c r="E319" s="144"/>
      <c r="F319" s="111">
        <f>F491</f>
        <v>905</v>
      </c>
      <c r="G319" s="111">
        <f t="shared" ref="G319:O319" si="120">G491</f>
        <v>840</v>
      </c>
      <c r="H319" s="111">
        <f t="shared" si="120"/>
        <v>630</v>
      </c>
      <c r="I319" s="111">
        <f t="shared" si="120"/>
        <v>840</v>
      </c>
      <c r="J319" s="111">
        <f t="shared" si="120"/>
        <v>0</v>
      </c>
      <c r="K319" s="111">
        <f t="shared" si="120"/>
        <v>0</v>
      </c>
      <c r="L319" s="111">
        <f t="shared" si="120"/>
        <v>0</v>
      </c>
      <c r="M319" s="111">
        <f t="shared" si="120"/>
        <v>840</v>
      </c>
      <c r="N319" s="111">
        <f t="shared" si="120"/>
        <v>840</v>
      </c>
      <c r="O319" s="111">
        <f t="shared" si="120"/>
        <v>840</v>
      </c>
    </row>
    <row r="320" spans="1:15" x14ac:dyDescent="0.25">
      <c r="A320" s="5">
        <v>613991</v>
      </c>
      <c r="B320" s="5"/>
      <c r="C320" s="123" t="s">
        <v>208</v>
      </c>
      <c r="D320" s="123"/>
      <c r="E320" s="123"/>
      <c r="F320" s="113">
        <f>F412+F492</f>
        <v>487</v>
      </c>
      <c r="G320" s="113">
        <f t="shared" ref="G320:O320" si="121">G412+G492</f>
        <v>1090</v>
      </c>
      <c r="H320" s="113">
        <f t="shared" si="121"/>
        <v>860</v>
      </c>
      <c r="I320" s="113">
        <f t="shared" si="121"/>
        <v>2100</v>
      </c>
      <c r="J320" s="113">
        <f t="shared" si="121"/>
        <v>0</v>
      </c>
      <c r="K320" s="113">
        <f t="shared" si="121"/>
        <v>0</v>
      </c>
      <c r="L320" s="113">
        <f t="shared" si="121"/>
        <v>0</v>
      </c>
      <c r="M320" s="113">
        <f t="shared" si="121"/>
        <v>2100</v>
      </c>
      <c r="N320" s="113">
        <f t="shared" si="121"/>
        <v>2100</v>
      </c>
      <c r="O320" s="113">
        <f t="shared" si="121"/>
        <v>2100</v>
      </c>
    </row>
    <row r="321" spans="1:16" x14ac:dyDescent="0.25">
      <c r="A321" s="7">
        <v>613999</v>
      </c>
      <c r="B321" s="7"/>
      <c r="C321" s="97" t="s">
        <v>204</v>
      </c>
      <c r="D321" s="97"/>
      <c r="E321" s="97"/>
      <c r="F321" s="111">
        <f>F493</f>
        <v>0</v>
      </c>
      <c r="G321" s="111">
        <f t="shared" ref="G321:O321" si="122">G493</f>
        <v>0</v>
      </c>
      <c r="H321" s="111">
        <f t="shared" si="122"/>
        <v>0</v>
      </c>
      <c r="I321" s="111">
        <f t="shared" si="122"/>
        <v>5340</v>
      </c>
      <c r="J321" s="111">
        <f t="shared" si="122"/>
        <v>0</v>
      </c>
      <c r="K321" s="111">
        <f t="shared" si="122"/>
        <v>0</v>
      </c>
      <c r="L321" s="111">
        <f t="shared" si="122"/>
        <v>0</v>
      </c>
      <c r="M321" s="111">
        <f t="shared" si="122"/>
        <v>5340</v>
      </c>
      <c r="N321" s="111">
        <f t="shared" si="122"/>
        <v>0</v>
      </c>
      <c r="O321" s="111">
        <f t="shared" si="122"/>
        <v>0</v>
      </c>
    </row>
    <row r="322" spans="1:16" x14ac:dyDescent="0.25">
      <c r="A322" s="13">
        <v>614000</v>
      </c>
      <c r="B322" s="26"/>
      <c r="C322" s="96" t="s">
        <v>214</v>
      </c>
      <c r="D322" s="96"/>
      <c r="E322" s="96"/>
      <c r="F322" s="98">
        <f>F323+F326+F340+F343+F346+F348</f>
        <v>171983</v>
      </c>
      <c r="G322" s="98">
        <f t="shared" ref="G322:P322" si="123">G323+G326+G340+G343+G346+G348</f>
        <v>220470</v>
      </c>
      <c r="H322" s="98">
        <f t="shared" si="123"/>
        <v>216349</v>
      </c>
      <c r="I322" s="98">
        <f t="shared" si="123"/>
        <v>131000</v>
      </c>
      <c r="J322" s="98">
        <f t="shared" si="123"/>
        <v>0</v>
      </c>
      <c r="K322" s="98">
        <f t="shared" si="123"/>
        <v>0</v>
      </c>
      <c r="L322" s="98">
        <f t="shared" si="123"/>
        <v>10000</v>
      </c>
      <c r="M322" s="98">
        <f>M323+M326+M340+M343+M346+M348</f>
        <v>141000</v>
      </c>
      <c r="N322" s="98">
        <f t="shared" si="123"/>
        <v>137700</v>
      </c>
      <c r="O322" s="99">
        <f t="shared" si="123"/>
        <v>138600</v>
      </c>
      <c r="P322" s="98">
        <f t="shared" si="123"/>
        <v>0</v>
      </c>
    </row>
    <row r="323" spans="1:16" x14ac:dyDescent="0.25">
      <c r="A323" s="13">
        <v>614100</v>
      </c>
      <c r="B323" s="26"/>
      <c r="C323" s="96" t="s">
        <v>216</v>
      </c>
      <c r="D323" s="96"/>
      <c r="E323" s="96"/>
      <c r="F323" s="98">
        <f>F324+F325</f>
        <v>0</v>
      </c>
      <c r="G323" s="98">
        <f t="shared" ref="G323:O323" si="124">G324+G325</f>
        <v>5800</v>
      </c>
      <c r="H323" s="98">
        <f t="shared" si="124"/>
        <v>4187</v>
      </c>
      <c r="I323" s="98">
        <f t="shared" si="124"/>
        <v>0</v>
      </c>
      <c r="J323" s="98">
        <f t="shared" si="124"/>
        <v>0</v>
      </c>
      <c r="K323" s="98">
        <f t="shared" si="124"/>
        <v>0</v>
      </c>
      <c r="L323" s="98">
        <f t="shared" si="124"/>
        <v>5000</v>
      </c>
      <c r="M323" s="98">
        <f t="shared" si="124"/>
        <v>5000</v>
      </c>
      <c r="N323" s="98">
        <f t="shared" si="124"/>
        <v>5000</v>
      </c>
      <c r="O323" s="99">
        <f t="shared" si="124"/>
        <v>5000</v>
      </c>
    </row>
    <row r="324" spans="1:16" x14ac:dyDescent="0.25">
      <c r="A324" s="7">
        <v>614121</v>
      </c>
      <c r="B324" s="7"/>
      <c r="C324" s="97" t="s">
        <v>215</v>
      </c>
      <c r="D324" s="97"/>
      <c r="E324" s="97"/>
      <c r="F324" s="111">
        <f>F800</f>
        <v>0</v>
      </c>
      <c r="G324" s="111">
        <f t="shared" ref="G324:O324" si="125">G800</f>
        <v>2800</v>
      </c>
      <c r="H324" s="111">
        <f t="shared" si="125"/>
        <v>4187</v>
      </c>
      <c r="I324" s="111">
        <f t="shared" si="125"/>
        <v>0</v>
      </c>
      <c r="J324" s="111">
        <f t="shared" si="125"/>
        <v>0</v>
      </c>
      <c r="K324" s="111">
        <f t="shared" si="125"/>
        <v>0</v>
      </c>
      <c r="L324" s="111">
        <f t="shared" si="125"/>
        <v>5000</v>
      </c>
      <c r="M324" s="111">
        <f t="shared" si="125"/>
        <v>5000</v>
      </c>
      <c r="N324" s="111">
        <f t="shared" si="125"/>
        <v>5000</v>
      </c>
      <c r="O324" s="111">
        <f t="shared" si="125"/>
        <v>5000</v>
      </c>
    </row>
    <row r="325" spans="1:16" x14ac:dyDescent="0.25">
      <c r="A325" s="5">
        <v>614124</v>
      </c>
      <c r="B325" s="5"/>
      <c r="C325" s="108" t="s">
        <v>217</v>
      </c>
      <c r="D325" s="108"/>
      <c r="E325" s="108"/>
      <c r="F325" s="113">
        <f>F416</f>
        <v>0</v>
      </c>
      <c r="G325" s="113">
        <f t="shared" ref="G325:O325" si="126">G416</f>
        <v>3000</v>
      </c>
      <c r="H325" s="113">
        <f t="shared" si="126"/>
        <v>0</v>
      </c>
      <c r="I325" s="113">
        <f t="shared" si="126"/>
        <v>0</v>
      </c>
      <c r="J325" s="113">
        <f t="shared" si="126"/>
        <v>0</v>
      </c>
      <c r="K325" s="113">
        <f t="shared" si="126"/>
        <v>0</v>
      </c>
      <c r="L325" s="113">
        <f t="shared" si="126"/>
        <v>0</v>
      </c>
      <c r="M325" s="113">
        <f t="shared" si="126"/>
        <v>0</v>
      </c>
      <c r="N325" s="113">
        <f t="shared" si="126"/>
        <v>0</v>
      </c>
      <c r="O325" s="113">
        <f t="shared" si="126"/>
        <v>0</v>
      </c>
    </row>
    <row r="326" spans="1:16" x14ac:dyDescent="0.25">
      <c r="A326" s="13">
        <v>614200</v>
      </c>
      <c r="B326" s="26"/>
      <c r="C326" s="96" t="s">
        <v>218</v>
      </c>
      <c r="D326" s="96"/>
      <c r="E326" s="96"/>
      <c r="F326" s="98">
        <f>F327+F328+F329+F334+F335+F337+F338+F339</f>
        <v>52993</v>
      </c>
      <c r="G326" s="98">
        <f t="shared" ref="G326:O326" si="127">G327+G328+G329+G334+G335+G337+G338+G339</f>
        <v>138810</v>
      </c>
      <c r="H326" s="98">
        <f t="shared" si="127"/>
        <v>135207</v>
      </c>
      <c r="I326" s="98">
        <f t="shared" si="127"/>
        <v>22500</v>
      </c>
      <c r="J326" s="98">
        <f t="shared" si="127"/>
        <v>0</v>
      </c>
      <c r="K326" s="98">
        <f t="shared" si="127"/>
        <v>0</v>
      </c>
      <c r="L326" s="98">
        <f t="shared" si="127"/>
        <v>5000</v>
      </c>
      <c r="M326" s="98">
        <f>M327+M328+M329+M334+M335+M337+M338+M339</f>
        <v>27500</v>
      </c>
      <c r="N326" s="98">
        <f t="shared" si="127"/>
        <v>25100</v>
      </c>
      <c r="O326" s="99">
        <f t="shared" si="127"/>
        <v>25100</v>
      </c>
    </row>
    <row r="327" spans="1:16" x14ac:dyDescent="0.25">
      <c r="A327" s="5">
        <v>614220</v>
      </c>
      <c r="B327" s="5"/>
      <c r="C327" s="108" t="s">
        <v>219</v>
      </c>
      <c r="D327" s="108"/>
      <c r="E327" s="108"/>
      <c r="F327" s="113">
        <f>F631</f>
        <v>1397</v>
      </c>
      <c r="G327" s="113">
        <f t="shared" ref="G327:O327" si="128">G631</f>
        <v>3030</v>
      </c>
      <c r="H327" s="113">
        <f t="shared" si="128"/>
        <v>1450</v>
      </c>
      <c r="I327" s="113">
        <f t="shared" si="128"/>
        <v>2000</v>
      </c>
      <c r="J327" s="113">
        <f t="shared" si="128"/>
        <v>0</v>
      </c>
      <c r="K327" s="113">
        <f t="shared" si="128"/>
        <v>0</v>
      </c>
      <c r="L327" s="113">
        <f t="shared" si="128"/>
        <v>0</v>
      </c>
      <c r="M327" s="113">
        <f t="shared" si="128"/>
        <v>2000</v>
      </c>
      <c r="N327" s="113">
        <f t="shared" si="128"/>
        <v>2000</v>
      </c>
      <c r="O327" s="113">
        <f t="shared" si="128"/>
        <v>2000</v>
      </c>
    </row>
    <row r="328" spans="1:16" x14ac:dyDescent="0.25">
      <c r="A328" s="7">
        <v>614230</v>
      </c>
      <c r="B328" s="7"/>
      <c r="C328" s="97" t="s">
        <v>222</v>
      </c>
      <c r="D328" s="97"/>
      <c r="E328" s="97"/>
      <c r="F328" s="111">
        <f>F632</f>
        <v>2000</v>
      </c>
      <c r="G328" s="111">
        <f t="shared" ref="G328:O328" si="129">G632</f>
        <v>3000</v>
      </c>
      <c r="H328" s="111">
        <f t="shared" si="129"/>
        <v>3000</v>
      </c>
      <c r="I328" s="111">
        <f t="shared" si="129"/>
        <v>3000</v>
      </c>
      <c r="J328" s="111">
        <f t="shared" si="129"/>
        <v>0</v>
      </c>
      <c r="K328" s="111">
        <f t="shared" si="129"/>
        <v>0</v>
      </c>
      <c r="L328" s="111">
        <f t="shared" si="129"/>
        <v>0</v>
      </c>
      <c r="M328" s="111">
        <f t="shared" si="129"/>
        <v>3000</v>
      </c>
      <c r="N328" s="111">
        <f t="shared" si="129"/>
        <v>3000</v>
      </c>
      <c r="O328" s="111">
        <f t="shared" si="129"/>
        <v>3000</v>
      </c>
    </row>
    <row r="329" spans="1:16" x14ac:dyDescent="0.25">
      <c r="A329" s="7">
        <v>614234</v>
      </c>
      <c r="B329" s="7"/>
      <c r="C329" s="97" t="s">
        <v>220</v>
      </c>
      <c r="D329" s="97"/>
      <c r="E329" s="97"/>
      <c r="F329" s="111">
        <f>F499</f>
        <v>7240</v>
      </c>
      <c r="G329" s="111">
        <f t="shared" ref="G329:O329" si="130">G499</f>
        <v>7630</v>
      </c>
      <c r="H329" s="111">
        <f t="shared" si="130"/>
        <v>7630</v>
      </c>
      <c r="I329" s="111">
        <f t="shared" si="130"/>
        <v>11500</v>
      </c>
      <c r="J329" s="111">
        <f t="shared" si="130"/>
        <v>0</v>
      </c>
      <c r="K329" s="111">
        <f t="shared" si="130"/>
        <v>0</v>
      </c>
      <c r="L329" s="111">
        <f t="shared" si="130"/>
        <v>0</v>
      </c>
      <c r="M329" s="111">
        <f t="shared" si="130"/>
        <v>11500</v>
      </c>
      <c r="N329" s="111">
        <f t="shared" si="130"/>
        <v>11000</v>
      </c>
      <c r="O329" s="111">
        <f t="shared" si="130"/>
        <v>11000</v>
      </c>
    </row>
    <row r="330" spans="1:16" x14ac:dyDescent="0.25">
      <c r="F330" s="112"/>
      <c r="G330" s="112"/>
      <c r="H330" s="112"/>
      <c r="I330" s="112"/>
      <c r="J330" s="112"/>
      <c r="K330" s="112"/>
      <c r="L330" s="112"/>
      <c r="M330" s="112"/>
      <c r="N330" s="112"/>
      <c r="O330" s="112"/>
    </row>
    <row r="331" spans="1:16" x14ac:dyDescent="0.25">
      <c r="A331" s="85"/>
      <c r="B331" s="86"/>
      <c r="C331" s="86"/>
      <c r="D331" s="87"/>
      <c r="E331" s="88"/>
      <c r="F331" s="1" t="s">
        <v>16</v>
      </c>
      <c r="G331" s="1"/>
      <c r="H331" s="1" t="s">
        <v>19</v>
      </c>
      <c r="I331" s="1"/>
      <c r="J331" s="1"/>
      <c r="K331" s="1"/>
      <c r="L331" s="1"/>
      <c r="M331" s="1"/>
      <c r="N331" s="387" t="s">
        <v>5</v>
      </c>
      <c r="O331" s="388"/>
    </row>
    <row r="332" spans="1:16" x14ac:dyDescent="0.25">
      <c r="A332" s="89" t="s">
        <v>2</v>
      </c>
      <c r="B332" s="90"/>
      <c r="C332" s="389" t="s">
        <v>4</v>
      </c>
      <c r="D332" s="390"/>
      <c r="E332" s="391"/>
      <c r="F332" s="2" t="s">
        <v>18</v>
      </c>
      <c r="G332" s="2" t="s">
        <v>7</v>
      </c>
      <c r="H332" s="2" t="s">
        <v>20</v>
      </c>
      <c r="I332" s="2" t="s">
        <v>14</v>
      </c>
      <c r="J332" s="2" t="s">
        <v>12</v>
      </c>
      <c r="K332" s="2" t="s">
        <v>10</v>
      </c>
      <c r="L332" s="2" t="s">
        <v>9</v>
      </c>
      <c r="M332" s="2" t="s">
        <v>7</v>
      </c>
      <c r="N332" s="392" t="s">
        <v>6</v>
      </c>
      <c r="O332" s="393"/>
    </row>
    <row r="333" spans="1:16" x14ac:dyDescent="0.25">
      <c r="A333" s="92" t="s">
        <v>3</v>
      </c>
      <c r="B333" s="93"/>
      <c r="C333" s="93"/>
      <c r="D333" s="94"/>
      <c r="E333" s="95"/>
      <c r="F333" s="3">
        <v>2023</v>
      </c>
      <c r="G333" s="3">
        <v>2024</v>
      </c>
      <c r="H333" s="3" t="s">
        <v>17</v>
      </c>
      <c r="I333" s="3" t="s">
        <v>15</v>
      </c>
      <c r="J333" s="3" t="s">
        <v>13</v>
      </c>
      <c r="K333" s="3" t="s">
        <v>11</v>
      </c>
      <c r="L333" s="3" t="s">
        <v>8</v>
      </c>
      <c r="M333" s="3">
        <v>2025</v>
      </c>
      <c r="N333" s="8">
        <v>2026</v>
      </c>
      <c r="O333" s="9">
        <v>2027</v>
      </c>
    </row>
    <row r="334" spans="1:16" x14ac:dyDescent="0.25">
      <c r="A334" s="7">
        <v>614234</v>
      </c>
      <c r="B334" s="7"/>
      <c r="C334" s="97" t="s">
        <v>298</v>
      </c>
      <c r="D334" s="97"/>
      <c r="E334" s="97"/>
      <c r="F334" s="23">
        <f>F500</f>
        <v>300</v>
      </c>
      <c r="G334" s="23">
        <f t="shared" ref="G334:O334" si="131">G500</f>
        <v>100</v>
      </c>
      <c r="H334" s="23">
        <f t="shared" si="131"/>
        <v>100</v>
      </c>
      <c r="I334" s="23">
        <f t="shared" si="131"/>
        <v>1000</v>
      </c>
      <c r="J334" s="23">
        <f t="shared" si="131"/>
        <v>0</v>
      </c>
      <c r="K334" s="23">
        <f t="shared" si="131"/>
        <v>0</v>
      </c>
      <c r="L334" s="23">
        <f t="shared" si="131"/>
        <v>0</v>
      </c>
      <c r="M334" s="23">
        <f t="shared" si="131"/>
        <v>1000</v>
      </c>
      <c r="N334" s="23">
        <f t="shared" si="131"/>
        <v>600</v>
      </c>
      <c r="O334" s="23">
        <f t="shared" si="131"/>
        <v>600</v>
      </c>
    </row>
    <row r="335" spans="1:16" x14ac:dyDescent="0.25">
      <c r="A335" s="12">
        <v>614239</v>
      </c>
      <c r="B335" s="12"/>
      <c r="C335" s="87" t="s">
        <v>299</v>
      </c>
      <c r="D335" s="87"/>
      <c r="E335" s="87"/>
      <c r="F335" s="104">
        <f>F501</f>
        <v>0</v>
      </c>
      <c r="G335" s="104">
        <f t="shared" ref="G335:O335" si="132">G501</f>
        <v>350</v>
      </c>
      <c r="H335" s="104">
        <f t="shared" si="132"/>
        <v>347</v>
      </c>
      <c r="I335" s="104">
        <f t="shared" si="132"/>
        <v>2000</v>
      </c>
      <c r="J335" s="104">
        <f t="shared" si="132"/>
        <v>0</v>
      </c>
      <c r="K335" s="104">
        <f t="shared" si="132"/>
        <v>0</v>
      </c>
      <c r="L335" s="104">
        <f t="shared" si="132"/>
        <v>0</v>
      </c>
      <c r="M335" s="104">
        <f t="shared" si="132"/>
        <v>2000</v>
      </c>
      <c r="N335" s="104">
        <f t="shared" si="132"/>
        <v>500</v>
      </c>
      <c r="O335" s="104">
        <f t="shared" si="132"/>
        <v>500</v>
      </c>
    </row>
    <row r="336" spans="1:16" x14ac:dyDescent="0.25">
      <c r="A336" s="10"/>
      <c r="B336" s="10"/>
      <c r="C336" s="94" t="s">
        <v>221</v>
      </c>
      <c r="D336" s="94"/>
      <c r="E336" s="94"/>
      <c r="F336" s="94"/>
      <c r="G336" s="94"/>
      <c r="H336" s="94"/>
      <c r="I336" s="94"/>
      <c r="J336" s="94"/>
      <c r="K336" s="94"/>
      <c r="L336" s="94"/>
      <c r="M336" s="94"/>
      <c r="N336" s="94"/>
      <c r="O336" s="94"/>
    </row>
    <row r="337" spans="1:15" x14ac:dyDescent="0.25">
      <c r="A337" s="5">
        <v>614239</v>
      </c>
      <c r="B337" s="5"/>
      <c r="C337" s="108" t="s">
        <v>224</v>
      </c>
      <c r="D337" s="108"/>
      <c r="E337" s="108"/>
      <c r="F337" s="113">
        <f>F503</f>
        <v>2000</v>
      </c>
      <c r="G337" s="113">
        <f t="shared" ref="G337:O337" si="133">G503</f>
        <v>2000</v>
      </c>
      <c r="H337" s="113">
        <f t="shared" si="133"/>
        <v>0</v>
      </c>
      <c r="I337" s="113">
        <f t="shared" si="133"/>
        <v>3000</v>
      </c>
      <c r="J337" s="113">
        <f t="shared" si="133"/>
        <v>0</v>
      </c>
      <c r="K337" s="113">
        <f t="shared" si="133"/>
        <v>0</v>
      </c>
      <c r="L337" s="113">
        <f t="shared" si="133"/>
        <v>0</v>
      </c>
      <c r="M337" s="113">
        <f t="shared" si="133"/>
        <v>3000</v>
      </c>
      <c r="N337" s="113">
        <f t="shared" si="133"/>
        <v>3000</v>
      </c>
      <c r="O337" s="113">
        <f t="shared" si="133"/>
        <v>3000</v>
      </c>
    </row>
    <row r="338" spans="1:15" x14ac:dyDescent="0.25">
      <c r="A338" s="7">
        <v>613239</v>
      </c>
      <c r="B338" s="7"/>
      <c r="C338" s="97" t="s">
        <v>225</v>
      </c>
      <c r="D338" s="97"/>
      <c r="E338" s="97"/>
      <c r="F338" s="111">
        <f>F633</f>
        <v>35056</v>
      </c>
      <c r="G338" s="111">
        <v>0</v>
      </c>
      <c r="H338" s="111">
        <v>0</v>
      </c>
      <c r="I338" s="111">
        <f t="shared" ref="I338:O338" si="134">I633</f>
        <v>0</v>
      </c>
      <c r="J338" s="111">
        <f t="shared" si="134"/>
        <v>0</v>
      </c>
      <c r="K338" s="111">
        <f t="shared" si="134"/>
        <v>0</v>
      </c>
      <c r="L338" s="111">
        <f t="shared" si="134"/>
        <v>0</v>
      </c>
      <c r="M338" s="111">
        <f t="shared" si="134"/>
        <v>0</v>
      </c>
      <c r="N338" s="111">
        <f t="shared" si="134"/>
        <v>0</v>
      </c>
      <c r="O338" s="111">
        <f t="shared" si="134"/>
        <v>0</v>
      </c>
    </row>
    <row r="339" spans="1:15" x14ac:dyDescent="0.25">
      <c r="A339" s="5">
        <v>614241</v>
      </c>
      <c r="B339" s="5"/>
      <c r="C339" s="112" t="s">
        <v>223</v>
      </c>
      <c r="D339" s="112"/>
      <c r="E339" s="112"/>
      <c r="F339" s="113">
        <f>F803</f>
        <v>5000</v>
      </c>
      <c r="G339" s="113">
        <f>G803+G633</f>
        <v>122700</v>
      </c>
      <c r="H339" s="113">
        <f>H803+H633</f>
        <v>122680</v>
      </c>
      <c r="I339" s="113">
        <f t="shared" ref="I339:O339" si="135">I803+I633</f>
        <v>0</v>
      </c>
      <c r="J339" s="113">
        <f t="shared" si="135"/>
        <v>0</v>
      </c>
      <c r="K339" s="113">
        <f t="shared" si="135"/>
        <v>0</v>
      </c>
      <c r="L339" s="113">
        <f t="shared" si="135"/>
        <v>5000</v>
      </c>
      <c r="M339" s="113">
        <f t="shared" si="135"/>
        <v>5000</v>
      </c>
      <c r="N339" s="113">
        <f t="shared" si="135"/>
        <v>5000</v>
      </c>
      <c r="O339" s="113">
        <f t="shared" si="135"/>
        <v>5000</v>
      </c>
    </row>
    <row r="340" spans="1:15" x14ac:dyDescent="0.25">
      <c r="A340" s="13">
        <v>614300</v>
      </c>
      <c r="B340" s="26"/>
      <c r="C340" s="96" t="s">
        <v>226</v>
      </c>
      <c r="D340" s="96"/>
      <c r="E340" s="96"/>
      <c r="F340" s="98">
        <f>F341+F342</f>
        <v>3450</v>
      </c>
      <c r="G340" s="98">
        <f t="shared" ref="G340:O340" si="136">G341+G342</f>
        <v>4360</v>
      </c>
      <c r="H340" s="98">
        <f t="shared" si="136"/>
        <v>4360</v>
      </c>
      <c r="I340" s="98">
        <f t="shared" si="136"/>
        <v>8400</v>
      </c>
      <c r="J340" s="98">
        <f t="shared" si="136"/>
        <v>0</v>
      </c>
      <c r="K340" s="98">
        <f t="shared" si="136"/>
        <v>0</v>
      </c>
      <c r="L340" s="98">
        <f t="shared" si="136"/>
        <v>0</v>
      </c>
      <c r="M340" s="98">
        <f>M341+M342</f>
        <v>8400</v>
      </c>
      <c r="N340" s="98">
        <f t="shared" si="136"/>
        <v>7500</v>
      </c>
      <c r="O340" s="99">
        <f t="shared" si="136"/>
        <v>8400</v>
      </c>
    </row>
    <row r="341" spans="1:15" x14ac:dyDescent="0.25">
      <c r="A341" s="7">
        <v>614310</v>
      </c>
      <c r="B341" s="7"/>
      <c r="C341" s="97" t="s">
        <v>226</v>
      </c>
      <c r="D341" s="97"/>
      <c r="E341" s="97"/>
      <c r="F341" s="111">
        <f>F819</f>
        <v>3150</v>
      </c>
      <c r="G341" s="111">
        <f t="shared" ref="G341:O341" si="137">G819</f>
        <v>3180</v>
      </c>
      <c r="H341" s="111">
        <f t="shared" si="137"/>
        <v>3180</v>
      </c>
      <c r="I341" s="111">
        <f t="shared" si="137"/>
        <v>5800</v>
      </c>
      <c r="J341" s="111">
        <f t="shared" si="137"/>
        <v>0</v>
      </c>
      <c r="K341" s="111">
        <f t="shared" si="137"/>
        <v>0</v>
      </c>
      <c r="L341" s="111">
        <f t="shared" si="137"/>
        <v>0</v>
      </c>
      <c r="M341" s="111">
        <f t="shared" si="137"/>
        <v>5800</v>
      </c>
      <c r="N341" s="111">
        <f t="shared" si="137"/>
        <v>4900</v>
      </c>
      <c r="O341" s="111">
        <f t="shared" si="137"/>
        <v>5800</v>
      </c>
    </row>
    <row r="342" spans="1:15" x14ac:dyDescent="0.25">
      <c r="A342" s="5">
        <v>614320</v>
      </c>
      <c r="B342" s="5"/>
      <c r="C342" s="108" t="s">
        <v>227</v>
      </c>
      <c r="D342" s="108"/>
      <c r="E342" s="108"/>
      <c r="F342" s="113">
        <f>F825</f>
        <v>300</v>
      </c>
      <c r="G342" s="113">
        <f t="shared" ref="G342:O342" si="138">G825</f>
        <v>1180</v>
      </c>
      <c r="H342" s="113">
        <f t="shared" si="138"/>
        <v>1180</v>
      </c>
      <c r="I342" s="113">
        <f t="shared" si="138"/>
        <v>2600</v>
      </c>
      <c r="J342" s="113">
        <f t="shared" si="138"/>
        <v>0</v>
      </c>
      <c r="K342" s="113">
        <f t="shared" si="138"/>
        <v>0</v>
      </c>
      <c r="L342" s="113">
        <f t="shared" si="138"/>
        <v>0</v>
      </c>
      <c r="M342" s="113">
        <f t="shared" si="138"/>
        <v>2600</v>
      </c>
      <c r="N342" s="113">
        <f t="shared" si="138"/>
        <v>2600</v>
      </c>
      <c r="O342" s="113">
        <f t="shared" si="138"/>
        <v>2600</v>
      </c>
    </row>
    <row r="343" spans="1:15" x14ac:dyDescent="0.25">
      <c r="A343" s="13">
        <v>614400</v>
      </c>
      <c r="B343" s="26"/>
      <c r="C343" s="26" t="s">
        <v>228</v>
      </c>
      <c r="D343" s="26"/>
      <c r="E343" s="26"/>
      <c r="F343" s="98">
        <f>F344+F345</f>
        <v>109959</v>
      </c>
      <c r="G343" s="98">
        <f t="shared" ref="G343:O343" si="139">G344+G345</f>
        <v>71500</v>
      </c>
      <c r="H343" s="98">
        <f t="shared" si="139"/>
        <v>72595</v>
      </c>
      <c r="I343" s="98">
        <f t="shared" si="139"/>
        <v>100000</v>
      </c>
      <c r="J343" s="98">
        <f t="shared" si="139"/>
        <v>0</v>
      </c>
      <c r="K343" s="98">
        <f t="shared" si="139"/>
        <v>0</v>
      </c>
      <c r="L343" s="98">
        <f t="shared" si="139"/>
        <v>0</v>
      </c>
      <c r="M343" s="98">
        <f t="shared" si="139"/>
        <v>100000</v>
      </c>
      <c r="N343" s="98">
        <f t="shared" si="139"/>
        <v>100000</v>
      </c>
      <c r="O343" s="99">
        <f t="shared" si="139"/>
        <v>100000</v>
      </c>
    </row>
    <row r="344" spans="1:15" x14ac:dyDescent="0.25">
      <c r="A344" s="7">
        <v>614411</v>
      </c>
      <c r="B344" s="7"/>
      <c r="C344" s="97" t="s">
        <v>229</v>
      </c>
      <c r="D344" s="97"/>
      <c r="E344" s="97"/>
      <c r="F344" s="111">
        <f>F636</f>
        <v>100000</v>
      </c>
      <c r="G344" s="111">
        <f t="shared" ref="G344:O344" si="140">G636</f>
        <v>71500</v>
      </c>
      <c r="H344" s="111">
        <f t="shared" si="140"/>
        <v>53150</v>
      </c>
      <c r="I344" s="111">
        <f t="shared" si="140"/>
        <v>100000</v>
      </c>
      <c r="J344" s="111">
        <f t="shared" si="140"/>
        <v>0</v>
      </c>
      <c r="K344" s="111">
        <f t="shared" si="140"/>
        <v>0</v>
      </c>
      <c r="L344" s="111">
        <f t="shared" si="140"/>
        <v>0</v>
      </c>
      <c r="M344" s="111">
        <f t="shared" si="140"/>
        <v>100000</v>
      </c>
      <c r="N344" s="111">
        <f t="shared" si="140"/>
        <v>100000</v>
      </c>
      <c r="O344" s="111">
        <f t="shared" si="140"/>
        <v>100000</v>
      </c>
    </row>
    <row r="345" spans="1:15" x14ac:dyDescent="0.25">
      <c r="A345" s="7">
        <v>614411</v>
      </c>
      <c r="B345" s="7"/>
      <c r="C345" s="97" t="s">
        <v>230</v>
      </c>
      <c r="D345" s="97"/>
      <c r="E345" s="97"/>
      <c r="F345" s="111">
        <f>F637</f>
        <v>9959</v>
      </c>
      <c r="G345" s="111">
        <f t="shared" ref="G345:O345" si="141">G637</f>
        <v>0</v>
      </c>
      <c r="H345" s="111">
        <f t="shared" si="141"/>
        <v>19445</v>
      </c>
      <c r="I345" s="111">
        <f t="shared" si="141"/>
        <v>0</v>
      </c>
      <c r="J345" s="111">
        <f t="shared" si="141"/>
        <v>0</v>
      </c>
      <c r="K345" s="111">
        <f t="shared" si="141"/>
        <v>0</v>
      </c>
      <c r="L345" s="111">
        <f t="shared" si="141"/>
        <v>0</v>
      </c>
      <c r="M345" s="111">
        <f t="shared" si="141"/>
        <v>0</v>
      </c>
      <c r="N345" s="111">
        <f t="shared" si="141"/>
        <v>0</v>
      </c>
      <c r="O345" s="111">
        <f t="shared" si="141"/>
        <v>0</v>
      </c>
    </row>
    <row r="346" spans="1:15" x14ac:dyDescent="0.25">
      <c r="A346" s="13">
        <v>614500</v>
      </c>
      <c r="B346" s="7"/>
      <c r="C346" s="96" t="s">
        <v>231</v>
      </c>
      <c r="D346" s="96"/>
      <c r="E346" s="97"/>
      <c r="F346" s="98">
        <f>F347</f>
        <v>2500</v>
      </c>
      <c r="G346" s="98">
        <f t="shared" ref="G346:O346" si="142">G347</f>
        <v>0</v>
      </c>
      <c r="H346" s="98">
        <f t="shared" si="142"/>
        <v>0</v>
      </c>
      <c r="I346" s="98">
        <f t="shared" si="142"/>
        <v>0</v>
      </c>
      <c r="J346" s="98">
        <f t="shared" si="142"/>
        <v>0</v>
      </c>
      <c r="K346" s="98">
        <f t="shared" si="142"/>
        <v>0</v>
      </c>
      <c r="L346" s="98">
        <f t="shared" si="142"/>
        <v>0</v>
      </c>
      <c r="M346" s="98">
        <f t="shared" si="142"/>
        <v>0</v>
      </c>
      <c r="N346" s="98">
        <f t="shared" si="142"/>
        <v>0</v>
      </c>
      <c r="O346" s="99">
        <f t="shared" si="142"/>
        <v>0</v>
      </c>
    </row>
    <row r="347" spans="1:15" x14ac:dyDescent="0.25">
      <c r="A347" s="7">
        <v>614515</v>
      </c>
      <c r="B347" s="7"/>
      <c r="C347" s="97" t="s">
        <v>232</v>
      </c>
      <c r="D347" s="97"/>
      <c r="E347" s="97"/>
      <c r="F347" s="111">
        <f>F640</f>
        <v>2500</v>
      </c>
      <c r="G347" s="111">
        <f t="shared" ref="G347:O347" si="143">G640</f>
        <v>0</v>
      </c>
      <c r="H347" s="111">
        <f t="shared" si="143"/>
        <v>0</v>
      </c>
      <c r="I347" s="111">
        <f t="shared" si="143"/>
        <v>0</v>
      </c>
      <c r="J347" s="111">
        <f t="shared" si="143"/>
        <v>0</v>
      </c>
      <c r="K347" s="111">
        <f t="shared" si="143"/>
        <v>0</v>
      </c>
      <c r="L347" s="111">
        <f t="shared" si="143"/>
        <v>0</v>
      </c>
      <c r="M347" s="111">
        <f t="shared" si="143"/>
        <v>0</v>
      </c>
      <c r="N347" s="111">
        <f t="shared" si="143"/>
        <v>0</v>
      </c>
      <c r="O347" s="111">
        <f t="shared" si="143"/>
        <v>0</v>
      </c>
    </row>
    <row r="348" spans="1:15" x14ac:dyDescent="0.25">
      <c r="A348" s="176">
        <v>614800</v>
      </c>
      <c r="B348" s="97"/>
      <c r="C348" s="96" t="s">
        <v>233</v>
      </c>
      <c r="D348" s="96"/>
      <c r="E348" s="96"/>
      <c r="F348" s="98">
        <f>F349+F350+F351</f>
        <v>3081</v>
      </c>
      <c r="G348" s="98">
        <f t="shared" ref="G348:O348" si="144">G349+G350+G351</f>
        <v>0</v>
      </c>
      <c r="H348" s="98">
        <f t="shared" si="144"/>
        <v>0</v>
      </c>
      <c r="I348" s="98">
        <f t="shared" si="144"/>
        <v>100</v>
      </c>
      <c r="J348" s="98">
        <f t="shared" si="144"/>
        <v>0</v>
      </c>
      <c r="K348" s="98">
        <f t="shared" si="144"/>
        <v>0</v>
      </c>
      <c r="L348" s="98">
        <f t="shared" si="144"/>
        <v>0</v>
      </c>
      <c r="M348" s="98">
        <f t="shared" si="144"/>
        <v>100</v>
      </c>
      <c r="N348" s="98">
        <f t="shared" si="144"/>
        <v>100</v>
      </c>
      <c r="O348" s="99">
        <f t="shared" si="144"/>
        <v>100</v>
      </c>
    </row>
    <row r="349" spans="1:15" x14ac:dyDescent="0.25">
      <c r="A349" s="7">
        <v>614811</v>
      </c>
      <c r="B349" s="186"/>
      <c r="C349" s="97" t="s">
        <v>234</v>
      </c>
      <c r="D349" s="97"/>
      <c r="E349" s="97"/>
      <c r="F349" s="111">
        <f>F506</f>
        <v>54</v>
      </c>
      <c r="G349" s="111">
        <f t="shared" ref="G349:O349" si="145">G506</f>
        <v>0</v>
      </c>
      <c r="H349" s="111">
        <f t="shared" si="145"/>
        <v>0</v>
      </c>
      <c r="I349" s="111">
        <f t="shared" si="145"/>
        <v>100</v>
      </c>
      <c r="J349" s="111">
        <f t="shared" si="145"/>
        <v>0</v>
      </c>
      <c r="K349" s="111">
        <f t="shared" si="145"/>
        <v>0</v>
      </c>
      <c r="L349" s="111">
        <f t="shared" si="145"/>
        <v>0</v>
      </c>
      <c r="M349" s="111">
        <f t="shared" si="145"/>
        <v>100</v>
      </c>
      <c r="N349" s="111">
        <f t="shared" si="145"/>
        <v>100</v>
      </c>
      <c r="O349" s="111">
        <f t="shared" si="145"/>
        <v>100</v>
      </c>
    </row>
    <row r="350" spans="1:15" x14ac:dyDescent="0.25">
      <c r="A350" s="7">
        <v>614817</v>
      </c>
      <c r="B350" s="186"/>
      <c r="C350" s="97" t="s">
        <v>235</v>
      </c>
      <c r="D350" s="97"/>
      <c r="E350" s="97"/>
      <c r="F350" s="111">
        <f>F507</f>
        <v>0</v>
      </c>
      <c r="G350" s="111">
        <f t="shared" ref="G350:O350" si="146">G507</f>
        <v>0</v>
      </c>
      <c r="H350" s="111">
        <f t="shared" si="146"/>
        <v>0</v>
      </c>
      <c r="I350" s="111">
        <f t="shared" si="146"/>
        <v>0</v>
      </c>
      <c r="J350" s="111">
        <f t="shared" si="146"/>
        <v>0</v>
      </c>
      <c r="K350" s="111">
        <f t="shared" si="146"/>
        <v>0</v>
      </c>
      <c r="L350" s="111">
        <f t="shared" si="146"/>
        <v>0</v>
      </c>
      <c r="M350" s="111">
        <f t="shared" si="146"/>
        <v>0</v>
      </c>
      <c r="N350" s="111">
        <f t="shared" si="146"/>
        <v>0</v>
      </c>
      <c r="O350" s="111">
        <f t="shared" si="146"/>
        <v>0</v>
      </c>
    </row>
    <row r="351" spans="1:15" x14ac:dyDescent="0.25">
      <c r="A351" s="5">
        <v>614819</v>
      </c>
      <c r="B351" s="125"/>
      <c r="C351" s="108" t="s">
        <v>236</v>
      </c>
      <c r="D351" s="108"/>
      <c r="E351" s="108"/>
      <c r="F351" s="113">
        <f>F508</f>
        <v>3027</v>
      </c>
      <c r="G351" s="113">
        <f t="shared" ref="G351:O351" si="147">G508</f>
        <v>0</v>
      </c>
      <c r="H351" s="113">
        <f t="shared" si="147"/>
        <v>0</v>
      </c>
      <c r="I351" s="113">
        <f t="shared" si="147"/>
        <v>0</v>
      </c>
      <c r="J351" s="113">
        <f t="shared" si="147"/>
        <v>0</v>
      </c>
      <c r="K351" s="113">
        <f t="shared" si="147"/>
        <v>0</v>
      </c>
      <c r="L351" s="113">
        <f t="shared" si="147"/>
        <v>0</v>
      </c>
      <c r="M351" s="113">
        <f t="shared" si="147"/>
        <v>0</v>
      </c>
      <c r="N351" s="113">
        <f t="shared" si="147"/>
        <v>0</v>
      </c>
      <c r="O351" s="113">
        <f t="shared" si="147"/>
        <v>0</v>
      </c>
    </row>
    <row r="352" spans="1:15" x14ac:dyDescent="0.25">
      <c r="A352" s="13">
        <v>615000</v>
      </c>
      <c r="B352" s="97"/>
      <c r="C352" s="96" t="s">
        <v>591</v>
      </c>
      <c r="D352" s="96"/>
      <c r="E352" s="96"/>
      <c r="F352" s="98">
        <f>F353+F354+F355+F356</f>
        <v>229907</v>
      </c>
      <c r="G352" s="98">
        <f t="shared" ref="G352:O352" si="148">G353+G354+G355+G356</f>
        <v>166615</v>
      </c>
      <c r="H352" s="98">
        <f t="shared" si="148"/>
        <v>80800</v>
      </c>
      <c r="I352" s="98">
        <f t="shared" si="148"/>
        <v>0</v>
      </c>
      <c r="J352" s="98">
        <f t="shared" si="148"/>
        <v>0</v>
      </c>
      <c r="K352" s="98">
        <f t="shared" si="148"/>
        <v>0</v>
      </c>
      <c r="L352" s="98">
        <f t="shared" si="148"/>
        <v>528300</v>
      </c>
      <c r="M352" s="98">
        <f t="shared" si="148"/>
        <v>528300</v>
      </c>
      <c r="N352" s="98">
        <f t="shared" si="148"/>
        <v>50000</v>
      </c>
      <c r="O352" s="99">
        <f t="shared" si="148"/>
        <v>20000</v>
      </c>
    </row>
    <row r="353" spans="1:15" x14ac:dyDescent="0.25">
      <c r="A353" s="7">
        <v>615100</v>
      </c>
      <c r="B353" s="97"/>
      <c r="C353" s="97" t="s">
        <v>237</v>
      </c>
      <c r="D353" s="97"/>
      <c r="E353" s="97"/>
      <c r="F353" s="111">
        <f>F832</f>
        <v>150720</v>
      </c>
      <c r="G353" s="111">
        <f t="shared" ref="G353:N353" si="149">G832</f>
        <v>95000</v>
      </c>
      <c r="H353" s="111">
        <f t="shared" si="149"/>
        <v>39185</v>
      </c>
      <c r="I353" s="111">
        <f t="shared" si="149"/>
        <v>0</v>
      </c>
      <c r="J353" s="111">
        <f t="shared" si="149"/>
        <v>0</v>
      </c>
      <c r="K353" s="111">
        <f t="shared" si="149"/>
        <v>0</v>
      </c>
      <c r="L353" s="111">
        <f t="shared" si="149"/>
        <v>70000</v>
      </c>
      <c r="M353" s="111">
        <f t="shared" si="149"/>
        <v>70000</v>
      </c>
      <c r="N353" s="111">
        <f t="shared" si="149"/>
        <v>0</v>
      </c>
      <c r="O353" s="97"/>
    </row>
    <row r="354" spans="1:15" x14ac:dyDescent="0.25">
      <c r="A354" s="5">
        <v>615200</v>
      </c>
      <c r="B354" s="112"/>
      <c r="C354" s="108" t="s">
        <v>238</v>
      </c>
      <c r="D354" s="108"/>
      <c r="E354" s="108"/>
      <c r="F354" s="113">
        <f>F833</f>
        <v>79187</v>
      </c>
      <c r="G354" s="113">
        <f t="shared" ref="G354:O354" si="150">G833</f>
        <v>0</v>
      </c>
      <c r="H354" s="113">
        <f t="shared" si="150"/>
        <v>0</v>
      </c>
      <c r="I354" s="113">
        <f t="shared" si="150"/>
        <v>0</v>
      </c>
      <c r="J354" s="113">
        <f t="shared" si="150"/>
        <v>0</v>
      </c>
      <c r="K354" s="113">
        <f t="shared" si="150"/>
        <v>0</v>
      </c>
      <c r="L354" s="113">
        <f t="shared" si="150"/>
        <v>57300</v>
      </c>
      <c r="M354" s="113">
        <f t="shared" si="150"/>
        <v>57300</v>
      </c>
      <c r="N354" s="113">
        <f t="shared" si="150"/>
        <v>0</v>
      </c>
      <c r="O354" s="113">
        <f t="shared" si="150"/>
        <v>0</v>
      </c>
    </row>
    <row r="355" spans="1:15" x14ac:dyDescent="0.25">
      <c r="A355" s="7">
        <v>615300</v>
      </c>
      <c r="B355" s="97"/>
      <c r="C355" s="97" t="s">
        <v>239</v>
      </c>
      <c r="D355" s="97"/>
      <c r="E355" s="97"/>
      <c r="F355" s="111">
        <f>F834</f>
        <v>0</v>
      </c>
      <c r="G355" s="111">
        <f t="shared" ref="G355:O355" si="151">G834</f>
        <v>71615</v>
      </c>
      <c r="H355" s="111">
        <f t="shared" si="151"/>
        <v>41615</v>
      </c>
      <c r="I355" s="111">
        <f t="shared" si="151"/>
        <v>0</v>
      </c>
      <c r="J355" s="111">
        <f t="shared" si="151"/>
        <v>0</v>
      </c>
      <c r="K355" s="111">
        <f t="shared" si="151"/>
        <v>0</v>
      </c>
      <c r="L355" s="111">
        <f t="shared" si="151"/>
        <v>386000</v>
      </c>
      <c r="M355" s="111">
        <f t="shared" si="151"/>
        <v>386000</v>
      </c>
      <c r="N355" s="111">
        <f t="shared" si="151"/>
        <v>50000</v>
      </c>
      <c r="O355" s="111">
        <f t="shared" si="151"/>
        <v>20000</v>
      </c>
    </row>
    <row r="356" spans="1:15" x14ac:dyDescent="0.25">
      <c r="A356" s="5">
        <v>615400</v>
      </c>
      <c r="B356" s="112"/>
      <c r="C356" s="108" t="s">
        <v>238</v>
      </c>
      <c r="D356" s="108"/>
      <c r="E356" s="108"/>
      <c r="F356" s="113">
        <f>F835</f>
        <v>0</v>
      </c>
      <c r="G356" s="113">
        <f t="shared" ref="G356:O356" si="152">G835</f>
        <v>0</v>
      </c>
      <c r="H356" s="113">
        <f t="shared" si="152"/>
        <v>0</v>
      </c>
      <c r="I356" s="113">
        <f t="shared" si="152"/>
        <v>0</v>
      </c>
      <c r="J356" s="113">
        <f t="shared" si="152"/>
        <v>0</v>
      </c>
      <c r="K356" s="113">
        <f t="shared" si="152"/>
        <v>0</v>
      </c>
      <c r="L356" s="113">
        <f t="shared" si="152"/>
        <v>15000</v>
      </c>
      <c r="M356" s="113">
        <f t="shared" si="152"/>
        <v>15000</v>
      </c>
      <c r="N356" s="113">
        <f t="shared" si="152"/>
        <v>0</v>
      </c>
      <c r="O356" s="113">
        <f t="shared" si="152"/>
        <v>0</v>
      </c>
    </row>
    <row r="357" spans="1:15" x14ac:dyDescent="0.25">
      <c r="A357" s="13">
        <v>616000</v>
      </c>
      <c r="B357" s="97"/>
      <c r="C357" s="96" t="s">
        <v>592</v>
      </c>
      <c r="D357" s="96"/>
      <c r="E357" s="96"/>
      <c r="F357" s="98">
        <f>F358</f>
        <v>4938</v>
      </c>
      <c r="G357" s="98">
        <f t="shared" ref="G357:O357" si="153">G358</f>
        <v>4910</v>
      </c>
      <c r="H357" s="98">
        <f t="shared" si="153"/>
        <v>3739</v>
      </c>
      <c r="I357" s="98">
        <f t="shared" si="153"/>
        <v>4400</v>
      </c>
      <c r="J357" s="98">
        <f t="shared" si="153"/>
        <v>0</v>
      </c>
      <c r="K357" s="98">
        <f t="shared" si="153"/>
        <v>0</v>
      </c>
      <c r="L357" s="98">
        <f t="shared" si="153"/>
        <v>0</v>
      </c>
      <c r="M357" s="98">
        <f t="shared" si="153"/>
        <v>4400</v>
      </c>
      <c r="N357" s="98">
        <f t="shared" si="153"/>
        <v>3900</v>
      </c>
      <c r="O357" s="99">
        <f t="shared" si="153"/>
        <v>3400</v>
      </c>
    </row>
    <row r="358" spans="1:15" x14ac:dyDescent="0.25">
      <c r="A358" s="5">
        <v>616300</v>
      </c>
      <c r="B358" s="112"/>
      <c r="C358" s="108" t="s">
        <v>596</v>
      </c>
      <c r="D358" s="108"/>
      <c r="E358" s="108"/>
      <c r="F358" s="113">
        <f>F512</f>
        <v>4938</v>
      </c>
      <c r="G358" s="113">
        <f t="shared" ref="G358:O358" si="154">G512</f>
        <v>4910</v>
      </c>
      <c r="H358" s="113">
        <f t="shared" si="154"/>
        <v>3739</v>
      </c>
      <c r="I358" s="113">
        <f t="shared" si="154"/>
        <v>4400</v>
      </c>
      <c r="J358" s="113">
        <f t="shared" si="154"/>
        <v>0</v>
      </c>
      <c r="K358" s="113">
        <f t="shared" si="154"/>
        <v>0</v>
      </c>
      <c r="L358" s="113">
        <f t="shared" si="154"/>
        <v>0</v>
      </c>
      <c r="M358" s="113">
        <f t="shared" si="154"/>
        <v>4400</v>
      </c>
      <c r="N358" s="113">
        <f t="shared" si="154"/>
        <v>3900</v>
      </c>
      <c r="O358" s="113">
        <f t="shared" si="154"/>
        <v>3400</v>
      </c>
    </row>
    <row r="359" spans="1:15" x14ac:dyDescent="0.25">
      <c r="A359" s="13">
        <v>820000</v>
      </c>
      <c r="B359" s="97"/>
      <c r="C359" s="96" t="s">
        <v>593</v>
      </c>
      <c r="D359" s="96"/>
      <c r="E359" s="96"/>
      <c r="F359" s="98">
        <f>F360+F361</f>
        <v>285311</v>
      </c>
      <c r="G359" s="98">
        <f t="shared" ref="G359:O359" si="155">G360+G361</f>
        <v>315389</v>
      </c>
      <c r="H359" s="98">
        <f t="shared" si="155"/>
        <v>155583</v>
      </c>
      <c r="I359" s="98">
        <f t="shared" si="155"/>
        <v>10900</v>
      </c>
      <c r="J359" s="98">
        <f t="shared" si="155"/>
        <v>0</v>
      </c>
      <c r="K359" s="98">
        <f t="shared" si="155"/>
        <v>0</v>
      </c>
      <c r="L359" s="98">
        <f t="shared" si="155"/>
        <v>2028000</v>
      </c>
      <c r="M359" s="98">
        <f t="shared" si="155"/>
        <v>2038900</v>
      </c>
      <c r="N359" s="98">
        <f t="shared" si="155"/>
        <v>858400</v>
      </c>
      <c r="O359" s="99">
        <f t="shared" si="155"/>
        <v>648900</v>
      </c>
    </row>
    <row r="360" spans="1:15" x14ac:dyDescent="0.25">
      <c r="A360" s="7">
        <v>820000</v>
      </c>
      <c r="B360" s="97"/>
      <c r="C360" s="97" t="s">
        <v>240</v>
      </c>
      <c r="D360" s="97"/>
      <c r="E360" s="97"/>
      <c r="F360" s="111">
        <f>F521+F644+F721+F843</f>
        <v>278116</v>
      </c>
      <c r="G360" s="111">
        <f t="shared" ref="G360:O360" si="156">G521+G644+G721+G843</f>
        <v>306989</v>
      </c>
      <c r="H360" s="111">
        <f t="shared" si="156"/>
        <v>149396</v>
      </c>
      <c r="I360" s="111">
        <f t="shared" si="156"/>
        <v>2000</v>
      </c>
      <c r="J360" s="111">
        <f t="shared" si="156"/>
        <v>0</v>
      </c>
      <c r="K360" s="111">
        <f t="shared" si="156"/>
        <v>0</v>
      </c>
      <c r="L360" s="111">
        <f t="shared" si="156"/>
        <v>2028000</v>
      </c>
      <c r="M360" s="111">
        <f t="shared" si="156"/>
        <v>2030000</v>
      </c>
      <c r="N360" s="111">
        <f t="shared" si="156"/>
        <v>849000</v>
      </c>
      <c r="O360" s="111">
        <f t="shared" si="156"/>
        <v>639000</v>
      </c>
    </row>
    <row r="361" spans="1:15" x14ac:dyDescent="0.25">
      <c r="A361" s="5">
        <v>823000</v>
      </c>
      <c r="B361" s="112"/>
      <c r="C361" s="108" t="s">
        <v>241</v>
      </c>
      <c r="D361" s="108"/>
      <c r="E361" s="108"/>
      <c r="F361" s="113">
        <f>F522</f>
        <v>7195</v>
      </c>
      <c r="G361" s="113">
        <f t="shared" ref="G361:O361" si="157">G522</f>
        <v>8400</v>
      </c>
      <c r="H361" s="113">
        <f t="shared" si="157"/>
        <v>6187</v>
      </c>
      <c r="I361" s="113">
        <f t="shared" si="157"/>
        <v>8900</v>
      </c>
      <c r="J361" s="113">
        <f t="shared" si="157"/>
        <v>0</v>
      </c>
      <c r="K361" s="113">
        <f t="shared" si="157"/>
        <v>0</v>
      </c>
      <c r="L361" s="113">
        <f t="shared" si="157"/>
        <v>0</v>
      </c>
      <c r="M361" s="113">
        <f t="shared" si="157"/>
        <v>8900</v>
      </c>
      <c r="N361" s="113">
        <f t="shared" si="157"/>
        <v>9400</v>
      </c>
      <c r="O361" s="113">
        <f t="shared" si="157"/>
        <v>9900</v>
      </c>
    </row>
    <row r="362" spans="1:15" x14ac:dyDescent="0.25">
      <c r="A362" s="117"/>
      <c r="B362" s="96"/>
      <c r="C362" s="96" t="s">
        <v>594</v>
      </c>
      <c r="D362" s="96"/>
      <c r="E362" s="96"/>
      <c r="F362" s="98">
        <f>F516</f>
        <v>0</v>
      </c>
      <c r="G362" s="98">
        <f t="shared" ref="G362:O362" si="158">G516</f>
        <v>0</v>
      </c>
      <c r="H362" s="98">
        <f t="shared" si="158"/>
        <v>0</v>
      </c>
      <c r="I362" s="98">
        <f t="shared" si="158"/>
        <v>2000</v>
      </c>
      <c r="J362" s="98">
        <f t="shared" si="158"/>
        <v>0</v>
      </c>
      <c r="K362" s="98">
        <f t="shared" si="158"/>
        <v>0</v>
      </c>
      <c r="L362" s="98">
        <f t="shared" si="158"/>
        <v>0</v>
      </c>
      <c r="M362" s="98">
        <f t="shared" si="158"/>
        <v>2000</v>
      </c>
      <c r="N362" s="98">
        <f t="shared" si="158"/>
        <v>3000</v>
      </c>
      <c r="O362" s="99">
        <f t="shared" si="158"/>
        <v>3000</v>
      </c>
    </row>
    <row r="363" spans="1:15" x14ac:dyDescent="0.25">
      <c r="A363" s="116"/>
      <c r="B363" s="97"/>
      <c r="C363" s="96" t="s">
        <v>595</v>
      </c>
      <c r="D363" s="96"/>
      <c r="E363" s="96"/>
      <c r="F363" s="98">
        <f>F519</f>
        <v>0</v>
      </c>
      <c r="G363" s="98">
        <f t="shared" ref="G363:O363" si="159">G519</f>
        <v>10000</v>
      </c>
      <c r="H363" s="98">
        <f t="shared" si="159"/>
        <v>0</v>
      </c>
      <c r="I363" s="98">
        <f t="shared" si="159"/>
        <v>10000</v>
      </c>
      <c r="J363" s="98">
        <f t="shared" si="159"/>
        <v>0</v>
      </c>
      <c r="K363" s="98">
        <f t="shared" si="159"/>
        <v>0</v>
      </c>
      <c r="L363" s="98">
        <f t="shared" si="159"/>
        <v>0</v>
      </c>
      <c r="M363" s="98">
        <f t="shared" si="159"/>
        <v>10000</v>
      </c>
      <c r="N363" s="98">
        <f t="shared" si="159"/>
        <v>10000</v>
      </c>
      <c r="O363" s="99">
        <f t="shared" si="159"/>
        <v>10000</v>
      </c>
    </row>
    <row r="364" spans="1:15" x14ac:dyDescent="0.25">
      <c r="A364" s="381" t="s">
        <v>242</v>
      </c>
      <c r="B364" s="381"/>
      <c r="C364" s="381"/>
      <c r="D364" s="381"/>
      <c r="E364" s="381"/>
      <c r="F364" s="381"/>
      <c r="G364" s="381"/>
      <c r="H364" s="381"/>
      <c r="I364" s="381"/>
      <c r="J364" s="381"/>
      <c r="K364" s="381"/>
      <c r="L364" s="381"/>
      <c r="M364" s="381"/>
      <c r="N364" s="381"/>
      <c r="O364" s="381"/>
    </row>
    <row r="365" spans="1:15" x14ac:dyDescent="0.25">
      <c r="A365" s="381" t="s">
        <v>608</v>
      </c>
      <c r="B365" s="381"/>
      <c r="C365" s="381"/>
      <c r="D365" s="381"/>
      <c r="E365" s="381"/>
      <c r="F365" s="381"/>
      <c r="G365" s="381"/>
      <c r="H365" s="381"/>
      <c r="I365" s="381"/>
      <c r="J365" s="381"/>
      <c r="K365" s="381"/>
      <c r="L365" s="381"/>
      <c r="M365" s="381"/>
      <c r="N365" s="381"/>
      <c r="O365" s="381"/>
    </row>
    <row r="366" spans="1:15" x14ac:dyDescent="0.25">
      <c r="A366" s="83" t="s">
        <v>244</v>
      </c>
      <c r="K366" s="264"/>
      <c r="L366" s="264"/>
      <c r="M366" s="264"/>
      <c r="N366" s="264"/>
      <c r="O366" s="264"/>
    </row>
    <row r="367" spans="1:15" x14ac:dyDescent="0.25">
      <c r="A367" s="130" t="s">
        <v>245</v>
      </c>
      <c r="B367" s="130"/>
      <c r="C367" s="130"/>
      <c r="D367" s="216"/>
      <c r="E367" s="216"/>
      <c r="F367" s="216"/>
      <c r="G367" s="216"/>
      <c r="H367" s="216"/>
      <c r="I367" s="216"/>
      <c r="J367" s="216"/>
      <c r="K367" s="216"/>
      <c r="L367" s="216"/>
      <c r="M367" s="216"/>
      <c r="N367" s="216"/>
      <c r="O367" s="216"/>
    </row>
    <row r="368" spans="1:15" x14ac:dyDescent="0.25">
      <c r="A368" s="85"/>
      <c r="B368" s="86" t="s">
        <v>246</v>
      </c>
      <c r="C368" s="86"/>
      <c r="D368" s="87"/>
      <c r="E368" s="88"/>
      <c r="F368" s="1" t="s">
        <v>16</v>
      </c>
      <c r="G368" s="1"/>
      <c r="H368" s="1" t="s">
        <v>19</v>
      </c>
      <c r="I368" s="1"/>
      <c r="J368" s="1"/>
      <c r="K368" s="1"/>
      <c r="L368" s="1"/>
      <c r="M368" s="1"/>
      <c r="N368" s="387" t="s">
        <v>5</v>
      </c>
      <c r="O368" s="388"/>
    </row>
    <row r="369" spans="1:15" x14ac:dyDescent="0.25">
      <c r="A369" s="89" t="s">
        <v>2</v>
      </c>
      <c r="B369" s="90" t="s">
        <v>247</v>
      </c>
      <c r="C369" s="389" t="s">
        <v>4</v>
      </c>
      <c r="D369" s="390"/>
      <c r="E369" s="391"/>
      <c r="F369" s="2" t="s">
        <v>18</v>
      </c>
      <c r="G369" s="2" t="s">
        <v>7</v>
      </c>
      <c r="H369" s="2" t="s">
        <v>20</v>
      </c>
      <c r="I369" s="2" t="s">
        <v>14</v>
      </c>
      <c r="J369" s="2" t="s">
        <v>12</v>
      </c>
      <c r="K369" s="2" t="s">
        <v>10</v>
      </c>
      <c r="L369" s="2" t="s">
        <v>9</v>
      </c>
      <c r="M369" s="2" t="s">
        <v>7</v>
      </c>
      <c r="N369" s="392" t="s">
        <v>6</v>
      </c>
      <c r="O369" s="393"/>
    </row>
    <row r="370" spans="1:15" x14ac:dyDescent="0.25">
      <c r="A370" s="92" t="s">
        <v>3</v>
      </c>
      <c r="B370" s="93" t="s">
        <v>3</v>
      </c>
      <c r="C370" s="93"/>
      <c r="D370" s="94"/>
      <c r="E370" s="95"/>
      <c r="F370" s="3">
        <v>2023</v>
      </c>
      <c r="G370" s="3">
        <v>2024</v>
      </c>
      <c r="H370" s="3" t="s">
        <v>17</v>
      </c>
      <c r="I370" s="3" t="s">
        <v>15</v>
      </c>
      <c r="J370" s="3" t="s">
        <v>13</v>
      </c>
      <c r="K370" s="3" t="s">
        <v>11</v>
      </c>
      <c r="L370" s="3" t="s">
        <v>8</v>
      </c>
      <c r="M370" s="3">
        <v>2025</v>
      </c>
      <c r="N370" s="8">
        <v>2026</v>
      </c>
      <c r="O370" s="9">
        <v>2027</v>
      </c>
    </row>
    <row r="371" spans="1:15" x14ac:dyDescent="0.25">
      <c r="A371" s="7">
        <v>611110</v>
      </c>
      <c r="B371" s="186" t="s">
        <v>248</v>
      </c>
      <c r="C371" s="97" t="s">
        <v>250</v>
      </c>
      <c r="D371" s="97"/>
      <c r="E371" s="97"/>
      <c r="F371" s="111">
        <v>20739</v>
      </c>
      <c r="G371" s="111">
        <v>24500</v>
      </c>
      <c r="H371" s="111">
        <v>18265</v>
      </c>
      <c r="I371" s="111">
        <v>28020</v>
      </c>
      <c r="J371" s="111"/>
      <c r="K371" s="111"/>
      <c r="L371" s="111"/>
      <c r="M371" s="111">
        <f>L371+K371+J371+I371</f>
        <v>28020</v>
      </c>
      <c r="N371" s="111">
        <v>28020</v>
      </c>
      <c r="O371" s="111">
        <v>28020</v>
      </c>
    </row>
    <row r="372" spans="1:15" x14ac:dyDescent="0.25">
      <c r="A372" s="5">
        <v>611131</v>
      </c>
      <c r="B372" s="28" t="s">
        <v>248</v>
      </c>
      <c r="C372" s="112" t="s">
        <v>129</v>
      </c>
      <c r="D372" s="112"/>
      <c r="E372" s="112"/>
      <c r="F372" s="113">
        <v>5110</v>
      </c>
      <c r="G372" s="113">
        <v>6050</v>
      </c>
      <c r="H372" s="113">
        <v>4500</v>
      </c>
      <c r="I372" s="113">
        <v>6905</v>
      </c>
      <c r="J372" s="113"/>
      <c r="K372" s="113"/>
      <c r="L372" s="113"/>
      <c r="M372" s="113">
        <f t="shared" ref="M372:M374" si="160">L372+K372+J372+I372</f>
        <v>6905</v>
      </c>
      <c r="N372" s="113">
        <v>6905</v>
      </c>
      <c r="O372" s="113">
        <v>6905</v>
      </c>
    </row>
    <row r="373" spans="1:15" x14ac:dyDescent="0.25">
      <c r="A373" s="7">
        <v>611132</v>
      </c>
      <c r="B373" s="185" t="s">
        <v>248</v>
      </c>
      <c r="C373" s="97" t="s">
        <v>126</v>
      </c>
      <c r="D373" s="97"/>
      <c r="E373" s="97"/>
      <c r="F373" s="111">
        <v>3757</v>
      </c>
      <c r="G373" s="111">
        <v>4450</v>
      </c>
      <c r="H373" s="111">
        <v>3309</v>
      </c>
      <c r="I373" s="111">
        <v>5075</v>
      </c>
      <c r="J373" s="111"/>
      <c r="K373" s="111"/>
      <c r="L373" s="111"/>
      <c r="M373" s="111">
        <f t="shared" si="160"/>
        <v>5075</v>
      </c>
      <c r="N373" s="111">
        <v>5075</v>
      </c>
      <c r="O373" s="111">
        <v>5075</v>
      </c>
    </row>
    <row r="374" spans="1:15" x14ac:dyDescent="0.25">
      <c r="A374" s="5">
        <v>611133</v>
      </c>
      <c r="B374" s="28" t="s">
        <v>248</v>
      </c>
      <c r="C374" s="112" t="s">
        <v>127</v>
      </c>
      <c r="D374" s="112"/>
      <c r="E374" s="112"/>
      <c r="F374" s="113">
        <v>451</v>
      </c>
      <c r="G374" s="113">
        <v>550</v>
      </c>
      <c r="H374" s="113">
        <v>397</v>
      </c>
      <c r="I374" s="113">
        <v>610</v>
      </c>
      <c r="J374" s="113"/>
      <c r="K374" s="113"/>
      <c r="L374" s="113"/>
      <c r="M374" s="113">
        <f t="shared" si="160"/>
        <v>610</v>
      </c>
      <c r="N374" s="113">
        <v>610</v>
      </c>
      <c r="O374" s="113">
        <v>610</v>
      </c>
    </row>
    <row r="375" spans="1:15" x14ac:dyDescent="0.25">
      <c r="A375" s="176">
        <v>611100</v>
      </c>
      <c r="B375" s="151" t="s">
        <v>248</v>
      </c>
      <c r="C375" s="136" t="s">
        <v>249</v>
      </c>
      <c r="D375" s="136"/>
      <c r="E375" s="136"/>
      <c r="F375" s="137">
        <f>F371+F372+F373+F374</f>
        <v>30057</v>
      </c>
      <c r="G375" s="137">
        <f t="shared" ref="G375:L375" si="161">G371+G372+G373+G374</f>
        <v>35550</v>
      </c>
      <c r="H375" s="137">
        <f t="shared" si="161"/>
        <v>26471</v>
      </c>
      <c r="I375" s="137">
        <f t="shared" si="161"/>
        <v>40610</v>
      </c>
      <c r="J375" s="137">
        <f t="shared" si="161"/>
        <v>0</v>
      </c>
      <c r="K375" s="137">
        <f t="shared" si="161"/>
        <v>0</v>
      </c>
      <c r="L375" s="137">
        <f t="shared" si="161"/>
        <v>0</v>
      </c>
      <c r="M375" s="137">
        <f>M371+M372+M373+M374</f>
        <v>40610</v>
      </c>
      <c r="N375" s="137">
        <f>N371+N372+N373+N374</f>
        <v>40610</v>
      </c>
      <c r="O375" s="138">
        <f>O371+O372+O373+O374</f>
        <v>40610</v>
      </c>
    </row>
    <row r="376" spans="1:15" x14ac:dyDescent="0.25">
      <c r="A376" s="27"/>
      <c r="B376" s="128"/>
      <c r="F376" s="129"/>
      <c r="G376" s="129"/>
      <c r="H376" s="129"/>
      <c r="I376" s="129"/>
      <c r="J376" s="129"/>
      <c r="K376" s="129"/>
      <c r="L376" s="129"/>
      <c r="M376" s="129"/>
      <c r="N376" s="129"/>
      <c r="O376" s="129"/>
    </row>
    <row r="377" spans="1:15" x14ac:dyDescent="0.25">
      <c r="A377" s="7">
        <v>611221</v>
      </c>
      <c r="B377" s="185" t="s">
        <v>248</v>
      </c>
      <c r="C377" s="97" t="s">
        <v>505</v>
      </c>
      <c r="D377" s="97"/>
      <c r="E377" s="97"/>
      <c r="F377" s="111">
        <v>2695</v>
      </c>
      <c r="G377" s="111">
        <v>3000</v>
      </c>
      <c r="H377" s="111">
        <v>2157</v>
      </c>
      <c r="I377" s="111">
        <v>3740</v>
      </c>
      <c r="J377" s="111"/>
      <c r="K377" s="111"/>
      <c r="L377" s="111"/>
      <c r="M377" s="111">
        <f>L377+K377+J377+I377</f>
        <v>3740</v>
      </c>
      <c r="N377" s="111">
        <v>3740</v>
      </c>
      <c r="O377" s="111">
        <v>3740</v>
      </c>
    </row>
    <row r="378" spans="1:15" x14ac:dyDescent="0.25">
      <c r="A378" s="5">
        <v>611224</v>
      </c>
      <c r="B378" s="28" t="s">
        <v>248</v>
      </c>
      <c r="C378" s="112" t="s">
        <v>132</v>
      </c>
      <c r="D378" s="112"/>
      <c r="E378" s="112"/>
      <c r="F378" s="113">
        <v>638</v>
      </c>
      <c r="G378" s="113">
        <v>700</v>
      </c>
      <c r="H378" s="113">
        <v>0</v>
      </c>
      <c r="I378" s="113">
        <v>800</v>
      </c>
      <c r="J378" s="113"/>
      <c r="K378" s="113"/>
      <c r="L378" s="113"/>
      <c r="M378" s="113">
        <v>800</v>
      </c>
      <c r="N378" s="113">
        <v>800</v>
      </c>
      <c r="O378" s="113">
        <v>800</v>
      </c>
    </row>
    <row r="379" spans="1:15" x14ac:dyDescent="0.25">
      <c r="A379" s="176">
        <v>611200</v>
      </c>
      <c r="B379" s="39" t="s">
        <v>248</v>
      </c>
      <c r="C379" s="136" t="s">
        <v>251</v>
      </c>
      <c r="D379" s="136"/>
      <c r="E379" s="136"/>
      <c r="F379" s="137">
        <f>F378+F377</f>
        <v>3333</v>
      </c>
      <c r="G379" s="137">
        <f t="shared" ref="G379:O379" si="162">G378+G377</f>
        <v>3700</v>
      </c>
      <c r="H379" s="137">
        <f t="shared" si="162"/>
        <v>2157</v>
      </c>
      <c r="I379" s="137">
        <f t="shared" si="162"/>
        <v>4540</v>
      </c>
      <c r="J379" s="137">
        <f t="shared" si="162"/>
        <v>0</v>
      </c>
      <c r="K379" s="137">
        <f t="shared" si="162"/>
        <v>0</v>
      </c>
      <c r="L379" s="137">
        <f t="shared" si="162"/>
        <v>0</v>
      </c>
      <c r="M379" s="137">
        <f>M378+M377</f>
        <v>4540</v>
      </c>
      <c r="N379" s="137">
        <f t="shared" si="162"/>
        <v>4540</v>
      </c>
      <c r="O379" s="138">
        <f t="shared" si="162"/>
        <v>4540</v>
      </c>
    </row>
    <row r="380" spans="1:15" x14ac:dyDescent="0.25">
      <c r="A380" s="176">
        <v>611000</v>
      </c>
      <c r="B380" s="151" t="s">
        <v>248</v>
      </c>
      <c r="C380" s="136" t="s">
        <v>252</v>
      </c>
      <c r="D380" s="136"/>
      <c r="E380" s="136"/>
      <c r="F380" s="137">
        <f>F375+F379</f>
        <v>33390</v>
      </c>
      <c r="G380" s="137">
        <f t="shared" ref="G380:O380" si="163">G375+G379</f>
        <v>39250</v>
      </c>
      <c r="H380" s="137">
        <f t="shared" si="163"/>
        <v>28628</v>
      </c>
      <c r="I380" s="137">
        <f t="shared" si="163"/>
        <v>45150</v>
      </c>
      <c r="J380" s="137">
        <f t="shared" si="163"/>
        <v>0</v>
      </c>
      <c r="K380" s="137">
        <f t="shared" si="163"/>
        <v>0</v>
      </c>
      <c r="L380" s="137">
        <f t="shared" si="163"/>
        <v>0</v>
      </c>
      <c r="M380" s="137">
        <f>M375+M379</f>
        <v>45150</v>
      </c>
      <c r="N380" s="137">
        <f t="shared" si="163"/>
        <v>45150</v>
      </c>
      <c r="O380" s="138">
        <f t="shared" si="163"/>
        <v>45150</v>
      </c>
    </row>
    <row r="381" spans="1:15" x14ac:dyDescent="0.25">
      <c r="A381" s="27"/>
      <c r="B381" s="128"/>
      <c r="F381" s="129"/>
      <c r="G381" s="129"/>
      <c r="H381" s="129"/>
      <c r="I381" s="129"/>
      <c r="J381" s="129"/>
      <c r="K381" s="129"/>
      <c r="L381" s="129"/>
      <c r="M381" s="129"/>
      <c r="N381" s="129"/>
      <c r="O381" s="129"/>
    </row>
    <row r="382" spans="1:15" x14ac:dyDescent="0.25">
      <c r="A382" s="7">
        <v>612111</v>
      </c>
      <c r="B382" s="185" t="s">
        <v>248</v>
      </c>
      <c r="C382" s="97" t="s">
        <v>129</v>
      </c>
      <c r="D382" s="97"/>
      <c r="E382" s="97"/>
      <c r="F382" s="111">
        <v>1803</v>
      </c>
      <c r="G382" s="111">
        <v>2130</v>
      </c>
      <c r="H382" s="111">
        <v>1589</v>
      </c>
      <c r="I382" s="111">
        <v>2440</v>
      </c>
      <c r="J382" s="111"/>
      <c r="K382" s="111"/>
      <c r="L382" s="111"/>
      <c r="M382" s="111">
        <f>L382+K382+J382+I382</f>
        <v>2440</v>
      </c>
      <c r="N382" s="111">
        <v>2440</v>
      </c>
      <c r="O382" s="111">
        <v>2440</v>
      </c>
    </row>
    <row r="383" spans="1:15" x14ac:dyDescent="0.25">
      <c r="A383" s="7">
        <v>612112</v>
      </c>
      <c r="B383" s="185" t="s">
        <v>248</v>
      </c>
      <c r="C383" s="97" t="s">
        <v>126</v>
      </c>
      <c r="D383" s="97"/>
      <c r="E383" s="97"/>
      <c r="F383" s="111">
        <v>1202</v>
      </c>
      <c r="G383" s="111">
        <v>1420</v>
      </c>
      <c r="H383" s="111">
        <v>1059</v>
      </c>
      <c r="I383" s="111">
        <v>1625</v>
      </c>
      <c r="J383" s="111"/>
      <c r="K383" s="111"/>
      <c r="L383" s="111"/>
      <c r="M383" s="111">
        <v>1625</v>
      </c>
      <c r="N383" s="111">
        <v>1625</v>
      </c>
      <c r="O383" s="111">
        <v>1625</v>
      </c>
    </row>
    <row r="384" spans="1:15" x14ac:dyDescent="0.25">
      <c r="A384" s="5">
        <v>612113</v>
      </c>
      <c r="B384" s="28" t="s">
        <v>248</v>
      </c>
      <c r="C384" s="112" t="s">
        <v>127</v>
      </c>
      <c r="D384" s="112"/>
      <c r="E384" s="112"/>
      <c r="F384" s="113">
        <v>150</v>
      </c>
      <c r="G384" s="113">
        <v>180</v>
      </c>
      <c r="H384" s="113">
        <v>132</v>
      </c>
      <c r="I384" s="113">
        <v>205</v>
      </c>
      <c r="J384" s="113"/>
      <c r="K384" s="113"/>
      <c r="L384" s="113"/>
      <c r="M384" s="113">
        <f t="shared" ref="M384" si="164">L384+K384+J384+I384</f>
        <v>205</v>
      </c>
      <c r="N384" s="113">
        <v>205</v>
      </c>
      <c r="O384" s="113">
        <v>205</v>
      </c>
    </row>
    <row r="385" spans="1:15" x14ac:dyDescent="0.25">
      <c r="A385" s="176">
        <v>612000</v>
      </c>
      <c r="B385" s="151" t="s">
        <v>248</v>
      </c>
      <c r="C385" s="136" t="s">
        <v>253</v>
      </c>
      <c r="D385" s="179"/>
      <c r="E385" s="179"/>
      <c r="F385" s="137">
        <f>F382+F383+F384</f>
        <v>3155</v>
      </c>
      <c r="G385" s="137">
        <f t="shared" ref="G385:O385" si="165">G382+G383+G384</f>
        <v>3730</v>
      </c>
      <c r="H385" s="137">
        <f t="shared" si="165"/>
        <v>2780</v>
      </c>
      <c r="I385" s="137">
        <f t="shared" si="165"/>
        <v>4270</v>
      </c>
      <c r="J385" s="137">
        <f t="shared" si="165"/>
        <v>0</v>
      </c>
      <c r="K385" s="137">
        <f t="shared" si="165"/>
        <v>0</v>
      </c>
      <c r="L385" s="137">
        <f t="shared" si="165"/>
        <v>0</v>
      </c>
      <c r="M385" s="137">
        <f>M382+M383+M384</f>
        <v>4270</v>
      </c>
      <c r="N385" s="137">
        <f t="shared" si="165"/>
        <v>4270</v>
      </c>
      <c r="O385" s="138">
        <f t="shared" si="165"/>
        <v>4270</v>
      </c>
    </row>
    <row r="386" spans="1:15" x14ac:dyDescent="0.25">
      <c r="B386" s="125"/>
      <c r="C386" s="112"/>
      <c r="F386" s="129"/>
      <c r="G386" s="129"/>
      <c r="H386" s="129"/>
      <c r="I386" s="129"/>
      <c r="J386" s="129"/>
      <c r="K386" s="129"/>
      <c r="L386" s="129"/>
      <c r="M386" s="129"/>
      <c r="N386" s="129"/>
      <c r="O386" s="129"/>
    </row>
    <row r="387" spans="1:15" x14ac:dyDescent="0.25">
      <c r="A387" s="7">
        <v>613115</v>
      </c>
      <c r="B387" s="185" t="s">
        <v>248</v>
      </c>
      <c r="C387" s="97" t="s">
        <v>137</v>
      </c>
      <c r="D387" s="97"/>
      <c r="E387" s="97"/>
      <c r="F387" s="111">
        <v>0</v>
      </c>
      <c r="G387" s="111">
        <v>0</v>
      </c>
      <c r="H387" s="111">
        <v>0</v>
      </c>
      <c r="I387" s="111">
        <v>150</v>
      </c>
      <c r="J387" s="111"/>
      <c r="K387" s="111"/>
      <c r="L387" s="111"/>
      <c r="M387" s="111">
        <f>L387+K387+J387+I387</f>
        <v>150</v>
      </c>
      <c r="N387" s="111">
        <v>150</v>
      </c>
      <c r="O387" s="111">
        <v>150</v>
      </c>
    </row>
    <row r="388" spans="1:15" x14ac:dyDescent="0.25">
      <c r="A388" s="5">
        <v>613191</v>
      </c>
      <c r="B388" s="28" t="s">
        <v>248</v>
      </c>
      <c r="C388" s="112" t="s">
        <v>138</v>
      </c>
      <c r="D388" s="112"/>
      <c r="E388" s="112"/>
      <c r="F388" s="113">
        <v>0</v>
      </c>
      <c r="G388" s="113">
        <v>0</v>
      </c>
      <c r="H388" s="113">
        <v>0</v>
      </c>
      <c r="I388" s="113">
        <v>50</v>
      </c>
      <c r="J388" s="113"/>
      <c r="K388" s="113"/>
      <c r="L388" s="113"/>
      <c r="M388" s="113">
        <f t="shared" ref="M388" si="166">L388+K388+J388+I388</f>
        <v>50</v>
      </c>
      <c r="N388" s="113">
        <v>50</v>
      </c>
      <c r="O388" s="113">
        <v>50</v>
      </c>
    </row>
    <row r="389" spans="1:15" x14ac:dyDescent="0.25">
      <c r="A389" s="13">
        <v>613100</v>
      </c>
      <c r="B389" s="180" t="s">
        <v>248</v>
      </c>
      <c r="C389" s="96" t="s">
        <v>210</v>
      </c>
      <c r="D389" s="96"/>
      <c r="E389" s="115"/>
      <c r="F389" s="137">
        <f>F387+F388</f>
        <v>0</v>
      </c>
      <c r="G389" s="137">
        <f t="shared" ref="G389:O389" si="167">G387+G388</f>
        <v>0</v>
      </c>
      <c r="H389" s="137">
        <f t="shared" si="167"/>
        <v>0</v>
      </c>
      <c r="I389" s="137">
        <f t="shared" si="167"/>
        <v>200</v>
      </c>
      <c r="J389" s="137">
        <f t="shared" si="167"/>
        <v>0</v>
      </c>
      <c r="K389" s="137">
        <f t="shared" si="167"/>
        <v>0</v>
      </c>
      <c r="L389" s="137">
        <f t="shared" si="167"/>
        <v>0</v>
      </c>
      <c r="M389" s="111">
        <f>L389+K389+J389+I389</f>
        <v>200</v>
      </c>
      <c r="N389" s="137">
        <f t="shared" si="167"/>
        <v>200</v>
      </c>
      <c r="O389" s="138">
        <f t="shared" si="167"/>
        <v>200</v>
      </c>
    </row>
    <row r="390" spans="1:15" x14ac:dyDescent="0.25">
      <c r="B390" s="125"/>
      <c r="C390" s="112"/>
      <c r="F390" s="129"/>
      <c r="G390" s="129"/>
      <c r="H390" s="129"/>
      <c r="I390" s="129"/>
      <c r="J390" s="129"/>
      <c r="K390" s="129"/>
      <c r="L390" s="129"/>
      <c r="M390" s="129"/>
      <c r="N390" s="129"/>
      <c r="O390" s="129"/>
    </row>
    <row r="391" spans="1:15" x14ac:dyDescent="0.25">
      <c r="A391" s="7">
        <v>613311</v>
      </c>
      <c r="B391" s="185" t="s">
        <v>248</v>
      </c>
      <c r="C391" s="97" t="s">
        <v>254</v>
      </c>
      <c r="D391" s="97"/>
      <c r="E391" s="97"/>
      <c r="F391" s="111">
        <v>223</v>
      </c>
      <c r="G391" s="111">
        <v>210</v>
      </c>
      <c r="H391" s="111">
        <v>154</v>
      </c>
      <c r="I391" s="111">
        <v>250</v>
      </c>
      <c r="J391" s="111"/>
      <c r="K391" s="111"/>
      <c r="L391" s="111"/>
      <c r="M391" s="111">
        <f>L391+K391+J391+I391</f>
        <v>250</v>
      </c>
      <c r="N391" s="111">
        <v>250</v>
      </c>
      <c r="O391" s="111">
        <v>250</v>
      </c>
    </row>
    <row r="392" spans="1:15" x14ac:dyDescent="0.25">
      <c r="A392" s="5">
        <v>613311</v>
      </c>
      <c r="B392" s="28" t="s">
        <v>248</v>
      </c>
      <c r="C392" s="112" t="s">
        <v>255</v>
      </c>
      <c r="D392" s="112"/>
      <c r="E392" s="112"/>
      <c r="F392" s="113">
        <v>287</v>
      </c>
      <c r="G392" s="113">
        <v>230</v>
      </c>
      <c r="H392" s="113">
        <v>162</v>
      </c>
      <c r="I392" s="113">
        <v>250</v>
      </c>
      <c r="J392" s="113"/>
      <c r="K392" s="113"/>
      <c r="L392" s="113"/>
      <c r="M392" s="113">
        <f>L392+K392+J392+I392</f>
        <v>250</v>
      </c>
      <c r="N392" s="113">
        <v>250</v>
      </c>
      <c r="O392" s="113">
        <v>250</v>
      </c>
    </row>
    <row r="393" spans="1:15" x14ac:dyDescent="0.25">
      <c r="A393" s="13">
        <v>613300</v>
      </c>
      <c r="B393" s="180" t="s">
        <v>248</v>
      </c>
      <c r="C393" s="96" t="s">
        <v>212</v>
      </c>
      <c r="D393" s="96"/>
      <c r="E393" s="96"/>
      <c r="F393" s="137">
        <f>F391+F392</f>
        <v>510</v>
      </c>
      <c r="G393" s="137">
        <f t="shared" ref="G393:O393" si="168">G391+G392</f>
        <v>440</v>
      </c>
      <c r="H393" s="137">
        <f t="shared" si="168"/>
        <v>316</v>
      </c>
      <c r="I393" s="137">
        <f t="shared" si="168"/>
        <v>500</v>
      </c>
      <c r="J393" s="137">
        <f t="shared" si="168"/>
        <v>0</v>
      </c>
      <c r="K393" s="137">
        <f t="shared" si="168"/>
        <v>0</v>
      </c>
      <c r="L393" s="137">
        <f t="shared" si="168"/>
        <v>0</v>
      </c>
      <c r="M393" s="137">
        <f>M391+M392</f>
        <v>500</v>
      </c>
      <c r="N393" s="137">
        <f t="shared" si="168"/>
        <v>500</v>
      </c>
      <c r="O393" s="138">
        <f t="shared" si="168"/>
        <v>500</v>
      </c>
    </row>
    <row r="394" spans="1:15" x14ac:dyDescent="0.25">
      <c r="A394" s="25"/>
      <c r="B394" s="31"/>
      <c r="C394" s="121"/>
      <c r="D394" s="121"/>
      <c r="E394" s="121"/>
      <c r="F394" s="129"/>
      <c r="G394" s="129"/>
      <c r="H394" s="129"/>
      <c r="I394" s="129"/>
      <c r="J394" s="129"/>
      <c r="K394" s="129"/>
      <c r="L394" s="129"/>
      <c r="M394" s="129"/>
      <c r="N394" s="129"/>
      <c r="O394" s="129"/>
    </row>
    <row r="395" spans="1:15" x14ac:dyDescent="0.25">
      <c r="A395" s="7">
        <v>613411</v>
      </c>
      <c r="B395" s="185" t="s">
        <v>248</v>
      </c>
      <c r="C395" s="97" t="s">
        <v>153</v>
      </c>
      <c r="D395" s="97"/>
      <c r="E395" s="97"/>
      <c r="F395" s="111">
        <v>140</v>
      </c>
      <c r="G395" s="111">
        <v>310</v>
      </c>
      <c r="H395" s="111">
        <v>304</v>
      </c>
      <c r="I395" s="111">
        <v>500</v>
      </c>
      <c r="J395" s="111"/>
      <c r="K395" s="111"/>
      <c r="L395" s="111"/>
      <c r="M395" s="111">
        <f>L395+K395+J395+I395</f>
        <v>500</v>
      </c>
      <c r="N395" s="111">
        <v>600</v>
      </c>
      <c r="O395" s="111">
        <v>600</v>
      </c>
    </row>
    <row r="396" spans="1:15" x14ac:dyDescent="0.25">
      <c r="A396" s="7">
        <v>613412</v>
      </c>
      <c r="B396" s="185" t="s">
        <v>248</v>
      </c>
      <c r="C396" s="97" t="s">
        <v>154</v>
      </c>
      <c r="D396" s="97"/>
      <c r="E396" s="97"/>
      <c r="F396" s="111">
        <v>276</v>
      </c>
      <c r="G396" s="111">
        <v>60</v>
      </c>
      <c r="H396" s="111">
        <v>59</v>
      </c>
      <c r="I396" s="111">
        <v>200</v>
      </c>
      <c r="J396" s="111"/>
      <c r="K396" s="111"/>
      <c r="L396" s="111"/>
      <c r="M396" s="111">
        <f>L396+K396+J396+I396</f>
        <v>200</v>
      </c>
      <c r="N396" s="111">
        <v>250</v>
      </c>
      <c r="O396" s="111">
        <v>250</v>
      </c>
    </row>
    <row r="397" spans="1:15" x14ac:dyDescent="0.25">
      <c r="A397" s="85"/>
      <c r="B397" s="86" t="s">
        <v>246</v>
      </c>
      <c r="C397" s="86"/>
      <c r="D397" s="87"/>
      <c r="E397" s="88"/>
      <c r="F397" s="1" t="s">
        <v>16</v>
      </c>
      <c r="G397" s="1"/>
      <c r="H397" s="1" t="s">
        <v>19</v>
      </c>
      <c r="I397" s="1"/>
      <c r="J397" s="1"/>
      <c r="K397" s="1"/>
      <c r="L397" s="1"/>
      <c r="M397" s="1"/>
      <c r="N397" s="387" t="s">
        <v>5</v>
      </c>
      <c r="O397" s="388"/>
    </row>
    <row r="398" spans="1:15" x14ac:dyDescent="0.25">
      <c r="A398" s="89" t="s">
        <v>2</v>
      </c>
      <c r="B398" s="90" t="s">
        <v>247</v>
      </c>
      <c r="C398" s="389" t="s">
        <v>4</v>
      </c>
      <c r="D398" s="390"/>
      <c r="E398" s="391"/>
      <c r="F398" s="2" t="s">
        <v>18</v>
      </c>
      <c r="G398" s="2" t="s">
        <v>7</v>
      </c>
      <c r="H398" s="2" t="s">
        <v>20</v>
      </c>
      <c r="I398" s="2" t="s">
        <v>14</v>
      </c>
      <c r="J398" s="2" t="s">
        <v>12</v>
      </c>
      <c r="K398" s="2" t="s">
        <v>10</v>
      </c>
      <c r="L398" s="2" t="s">
        <v>9</v>
      </c>
      <c r="M398" s="2" t="s">
        <v>7</v>
      </c>
      <c r="N398" s="392" t="s">
        <v>6</v>
      </c>
      <c r="O398" s="393"/>
    </row>
    <row r="399" spans="1:15" x14ac:dyDescent="0.25">
      <c r="A399" s="92" t="s">
        <v>3</v>
      </c>
      <c r="B399" s="93" t="s">
        <v>3</v>
      </c>
      <c r="C399" s="93"/>
      <c r="D399" s="94"/>
      <c r="E399" s="95"/>
      <c r="F399" s="3">
        <v>2023</v>
      </c>
      <c r="G399" s="3">
        <v>2024</v>
      </c>
      <c r="H399" s="3" t="s">
        <v>17</v>
      </c>
      <c r="I399" s="3" t="s">
        <v>15</v>
      </c>
      <c r="J399" s="3" t="s">
        <v>13</v>
      </c>
      <c r="K399" s="3" t="s">
        <v>11</v>
      </c>
      <c r="L399" s="3" t="s">
        <v>8</v>
      </c>
      <c r="M399" s="3">
        <v>2025</v>
      </c>
      <c r="N399" s="8">
        <v>2026</v>
      </c>
      <c r="O399" s="9">
        <v>2027</v>
      </c>
    </row>
    <row r="400" spans="1:15" x14ac:dyDescent="0.25">
      <c r="A400" s="5">
        <v>613416</v>
      </c>
      <c r="B400" s="28" t="s">
        <v>248</v>
      </c>
      <c r="C400" s="108" t="s">
        <v>155</v>
      </c>
      <c r="D400" s="108"/>
      <c r="E400" s="108"/>
      <c r="F400" s="113">
        <v>0</v>
      </c>
      <c r="G400" s="113">
        <v>0</v>
      </c>
      <c r="H400" s="113">
        <v>0</v>
      </c>
      <c r="I400" s="113">
        <v>100</v>
      </c>
      <c r="J400" s="113"/>
      <c r="K400" s="113"/>
      <c r="L400" s="113"/>
      <c r="M400" s="113">
        <f>L400+K400+J400+I400</f>
        <v>100</v>
      </c>
      <c r="N400" s="113">
        <v>100</v>
      </c>
      <c r="O400" s="113">
        <v>100</v>
      </c>
    </row>
    <row r="401" spans="1:15" x14ac:dyDescent="0.25">
      <c r="A401" s="12">
        <v>613417</v>
      </c>
      <c r="B401" s="184" t="s">
        <v>248</v>
      </c>
      <c r="C401" s="87" t="s">
        <v>156</v>
      </c>
      <c r="D401" s="87"/>
      <c r="E401" s="87"/>
      <c r="F401" s="143">
        <v>425</v>
      </c>
      <c r="G401" s="104">
        <v>90</v>
      </c>
      <c r="H401" s="104">
        <v>89</v>
      </c>
      <c r="I401" s="104">
        <v>150</v>
      </c>
      <c r="J401" s="104"/>
      <c r="K401" s="104"/>
      <c r="L401" s="104"/>
      <c r="M401" s="104">
        <f>L401+K401+J401+I401</f>
        <v>150</v>
      </c>
      <c r="N401" s="104">
        <v>100</v>
      </c>
      <c r="O401" s="104">
        <v>100</v>
      </c>
    </row>
    <row r="402" spans="1:15" x14ac:dyDescent="0.25">
      <c r="A402" s="13">
        <v>613400</v>
      </c>
      <c r="B402" s="180" t="s">
        <v>248</v>
      </c>
      <c r="C402" s="96" t="s">
        <v>213</v>
      </c>
      <c r="D402" s="96"/>
      <c r="E402" s="96"/>
      <c r="F402" s="137">
        <f>F395+F396+F400+F401</f>
        <v>841</v>
      </c>
      <c r="G402" s="137">
        <f t="shared" ref="G402:O402" si="169">G395+G396+G400+G401</f>
        <v>460</v>
      </c>
      <c r="H402" s="137">
        <f t="shared" si="169"/>
        <v>452</v>
      </c>
      <c r="I402" s="137">
        <f t="shared" si="169"/>
        <v>950</v>
      </c>
      <c r="J402" s="137">
        <f t="shared" si="169"/>
        <v>0</v>
      </c>
      <c r="K402" s="137">
        <f t="shared" si="169"/>
        <v>0</v>
      </c>
      <c r="L402" s="137">
        <f t="shared" si="169"/>
        <v>0</v>
      </c>
      <c r="M402" s="137">
        <f t="shared" si="169"/>
        <v>950</v>
      </c>
      <c r="N402" s="137">
        <f t="shared" si="169"/>
        <v>1050</v>
      </c>
      <c r="O402" s="138">
        <f t="shared" si="169"/>
        <v>1050</v>
      </c>
    </row>
    <row r="403" spans="1:15" x14ac:dyDescent="0.25">
      <c r="B403" s="128"/>
      <c r="F403" s="129"/>
      <c r="G403" s="129"/>
      <c r="H403" s="129"/>
      <c r="I403" s="129"/>
      <c r="J403" s="129"/>
      <c r="K403" s="129"/>
      <c r="L403" s="129"/>
      <c r="M403" s="129"/>
      <c r="N403" s="129"/>
      <c r="O403" s="129"/>
    </row>
    <row r="404" spans="1:15" x14ac:dyDescent="0.25">
      <c r="A404" s="182">
        <v>613914</v>
      </c>
      <c r="B404" s="150" t="s">
        <v>248</v>
      </c>
      <c r="C404" s="144" t="s">
        <v>265</v>
      </c>
      <c r="D404" s="144"/>
      <c r="E404" s="144"/>
      <c r="F404" s="145">
        <v>138</v>
      </c>
      <c r="G404" s="111">
        <v>270</v>
      </c>
      <c r="H404" s="111">
        <v>269</v>
      </c>
      <c r="I404" s="111">
        <v>1200</v>
      </c>
      <c r="J404" s="111"/>
      <c r="K404" s="111"/>
      <c r="L404" s="111"/>
      <c r="M404" s="111">
        <f>L404+K404+J404+I404</f>
        <v>1200</v>
      </c>
      <c r="N404" s="111">
        <v>1200</v>
      </c>
      <c r="O404" s="111">
        <v>1200</v>
      </c>
    </row>
    <row r="405" spans="1:15" x14ac:dyDescent="0.25">
      <c r="A405" s="35">
        <v>613914</v>
      </c>
      <c r="B405" s="132" t="s">
        <v>248</v>
      </c>
      <c r="C405" s="123" t="s">
        <v>276</v>
      </c>
      <c r="D405" s="123"/>
      <c r="E405" s="123"/>
      <c r="F405" s="134">
        <v>3787</v>
      </c>
      <c r="G405" s="113">
        <v>1200</v>
      </c>
      <c r="H405" s="113">
        <v>1176</v>
      </c>
      <c r="I405" s="113">
        <v>4000</v>
      </c>
      <c r="J405" s="113"/>
      <c r="K405" s="113"/>
      <c r="L405" s="113"/>
      <c r="M405" s="113">
        <f t="shared" ref="M405:M412" si="170">L405+K405+J405+I405</f>
        <v>4000</v>
      </c>
      <c r="N405" s="113">
        <v>4000</v>
      </c>
      <c r="O405" s="113">
        <v>4000</v>
      </c>
    </row>
    <row r="406" spans="1:15" x14ac:dyDescent="0.25">
      <c r="A406" s="182">
        <v>613974</v>
      </c>
      <c r="B406" s="150" t="s">
        <v>267</v>
      </c>
      <c r="C406" s="144" t="s">
        <v>268</v>
      </c>
      <c r="D406" s="144"/>
      <c r="E406" s="144"/>
      <c r="F406" s="145">
        <v>2484</v>
      </c>
      <c r="G406" s="111">
        <v>5750</v>
      </c>
      <c r="H406" s="111">
        <v>4578</v>
      </c>
      <c r="I406" s="111">
        <v>3600</v>
      </c>
      <c r="J406" s="111"/>
      <c r="K406" s="111"/>
      <c r="L406" s="111"/>
      <c r="M406" s="111">
        <f t="shared" si="170"/>
        <v>3600</v>
      </c>
      <c r="N406" s="111">
        <v>3600</v>
      </c>
      <c r="O406" s="111">
        <v>3600</v>
      </c>
    </row>
    <row r="407" spans="1:15" x14ac:dyDescent="0.25">
      <c r="A407" s="35">
        <v>613975</v>
      </c>
      <c r="B407" s="132" t="s">
        <v>269</v>
      </c>
      <c r="C407" s="123" t="s">
        <v>279</v>
      </c>
      <c r="D407" s="123"/>
      <c r="E407" s="123"/>
      <c r="F407" s="133">
        <v>35400</v>
      </c>
      <c r="G407" s="113">
        <v>36000</v>
      </c>
      <c r="H407" s="113">
        <v>27000</v>
      </c>
      <c r="I407" s="113">
        <v>49500</v>
      </c>
      <c r="J407" s="113"/>
      <c r="K407" s="113"/>
      <c r="L407" s="113"/>
      <c r="M407" s="113">
        <f t="shared" si="170"/>
        <v>49500</v>
      </c>
      <c r="N407" s="113">
        <v>49500</v>
      </c>
      <c r="O407" s="113">
        <v>49500</v>
      </c>
    </row>
    <row r="408" spans="1:15" x14ac:dyDescent="0.25">
      <c r="A408" s="182">
        <v>613983</v>
      </c>
      <c r="B408" s="150" t="s">
        <v>248</v>
      </c>
      <c r="C408" s="144" t="s">
        <v>270</v>
      </c>
      <c r="D408" s="144"/>
      <c r="E408" s="144"/>
      <c r="F408" s="183">
        <v>189</v>
      </c>
      <c r="G408" s="111">
        <v>220</v>
      </c>
      <c r="H408" s="111">
        <v>158</v>
      </c>
      <c r="I408" s="111">
        <v>270</v>
      </c>
      <c r="J408" s="111"/>
      <c r="K408" s="111"/>
      <c r="L408" s="111"/>
      <c r="M408" s="111">
        <f t="shared" si="170"/>
        <v>270</v>
      </c>
      <c r="N408" s="111">
        <v>270</v>
      </c>
      <c r="O408" s="111">
        <v>270</v>
      </c>
    </row>
    <row r="409" spans="1:15" x14ac:dyDescent="0.25">
      <c r="A409" s="35">
        <v>613986</v>
      </c>
      <c r="B409" s="132" t="s">
        <v>248</v>
      </c>
      <c r="C409" s="123" t="s">
        <v>280</v>
      </c>
      <c r="D409" s="123"/>
      <c r="E409" s="123"/>
      <c r="F409" s="133">
        <v>1754</v>
      </c>
      <c r="G409" s="113">
        <v>1940</v>
      </c>
      <c r="H409" s="113">
        <v>1462</v>
      </c>
      <c r="I409" s="113">
        <v>2460</v>
      </c>
      <c r="J409" s="113"/>
      <c r="K409" s="113"/>
      <c r="L409" s="113"/>
      <c r="M409" s="113">
        <f t="shared" si="170"/>
        <v>2460</v>
      </c>
      <c r="N409" s="113">
        <v>2460</v>
      </c>
      <c r="O409" s="113">
        <v>2460</v>
      </c>
    </row>
    <row r="410" spans="1:15" x14ac:dyDescent="0.25">
      <c r="A410" s="182">
        <v>613987</v>
      </c>
      <c r="B410" s="150" t="s">
        <v>248</v>
      </c>
      <c r="C410" s="144" t="s">
        <v>281</v>
      </c>
      <c r="D410" s="144"/>
      <c r="E410" s="144"/>
      <c r="F410" s="145">
        <v>2630</v>
      </c>
      <c r="G410" s="111">
        <v>2910</v>
      </c>
      <c r="H410" s="111">
        <v>2192</v>
      </c>
      <c r="I410" s="111">
        <v>3690</v>
      </c>
      <c r="J410" s="111"/>
      <c r="K410" s="111"/>
      <c r="L410" s="111"/>
      <c r="M410" s="111">
        <f t="shared" si="170"/>
        <v>3690</v>
      </c>
      <c r="N410" s="111">
        <v>3690</v>
      </c>
      <c r="O410" s="111">
        <v>3690</v>
      </c>
    </row>
    <row r="411" spans="1:15" x14ac:dyDescent="0.25">
      <c r="A411" s="182">
        <v>613988</v>
      </c>
      <c r="B411" s="150" t="s">
        <v>248</v>
      </c>
      <c r="C411" s="144" t="s">
        <v>277</v>
      </c>
      <c r="D411" s="144"/>
      <c r="E411" s="144"/>
      <c r="F411" s="145">
        <v>4209</v>
      </c>
      <c r="G411" s="111">
        <v>4640</v>
      </c>
      <c r="H411" s="111">
        <v>3508</v>
      </c>
      <c r="I411" s="111">
        <v>5900</v>
      </c>
      <c r="J411" s="111"/>
      <c r="K411" s="111"/>
      <c r="L411" s="111"/>
      <c r="M411" s="111">
        <f t="shared" si="170"/>
        <v>5900</v>
      </c>
      <c r="N411" s="111">
        <v>5900</v>
      </c>
      <c r="O411" s="111">
        <v>5900</v>
      </c>
    </row>
    <row r="412" spans="1:15" x14ac:dyDescent="0.25">
      <c r="A412" s="35">
        <v>613991</v>
      </c>
      <c r="B412" s="132" t="s">
        <v>266</v>
      </c>
      <c r="C412" s="123" t="s">
        <v>282</v>
      </c>
      <c r="D412" s="123"/>
      <c r="E412" s="123"/>
      <c r="F412" s="133">
        <v>487</v>
      </c>
      <c r="G412" s="113">
        <v>1090</v>
      </c>
      <c r="H412" s="113">
        <v>860</v>
      </c>
      <c r="I412" s="113">
        <v>1100</v>
      </c>
      <c r="J412" s="113"/>
      <c r="K412" s="113"/>
      <c r="L412" s="113"/>
      <c r="M412" s="113">
        <f t="shared" si="170"/>
        <v>1100</v>
      </c>
      <c r="N412" s="113">
        <v>1100</v>
      </c>
      <c r="O412" s="113">
        <v>1100</v>
      </c>
    </row>
    <row r="413" spans="1:15" x14ac:dyDescent="0.25">
      <c r="A413" s="40">
        <v>613900</v>
      </c>
      <c r="B413" s="115"/>
      <c r="C413" s="136" t="s">
        <v>271</v>
      </c>
      <c r="D413" s="136"/>
      <c r="E413" s="136"/>
      <c r="F413" s="137">
        <f>F404+F405+F406+F407+F408+F409+F410+F411+F412</f>
        <v>51078</v>
      </c>
      <c r="G413" s="137">
        <f t="shared" ref="G413:O413" si="171">G404+G405+G406+G407+G408+G409+G410+G411+G412</f>
        <v>54020</v>
      </c>
      <c r="H413" s="137">
        <f t="shared" si="171"/>
        <v>41203</v>
      </c>
      <c r="I413" s="137">
        <f t="shared" si="171"/>
        <v>71720</v>
      </c>
      <c r="J413" s="137">
        <f t="shared" si="171"/>
        <v>0</v>
      </c>
      <c r="K413" s="137">
        <f t="shared" si="171"/>
        <v>0</v>
      </c>
      <c r="L413" s="137">
        <f t="shared" si="171"/>
        <v>0</v>
      </c>
      <c r="M413" s="137">
        <f>M404+M405+M406+M407+M408+M409+M410+M411+M412</f>
        <v>71720</v>
      </c>
      <c r="N413" s="137">
        <f t="shared" si="171"/>
        <v>71720</v>
      </c>
      <c r="O413" s="138">
        <f t="shared" si="171"/>
        <v>71720</v>
      </c>
    </row>
    <row r="414" spans="1:15" x14ac:dyDescent="0.25">
      <c r="A414" s="38">
        <v>613000</v>
      </c>
      <c r="C414" s="139" t="s">
        <v>272</v>
      </c>
      <c r="D414" s="139"/>
      <c r="E414" s="139"/>
      <c r="F414" s="140">
        <f>F389+F393+F402+F413</f>
        <v>52429</v>
      </c>
      <c r="G414" s="140">
        <f t="shared" ref="G414:O414" si="172">G389+G393+G402+G413</f>
        <v>54920</v>
      </c>
      <c r="H414" s="140">
        <f t="shared" si="172"/>
        <v>41971</v>
      </c>
      <c r="I414" s="140">
        <f t="shared" si="172"/>
        <v>73370</v>
      </c>
      <c r="J414" s="140">
        <f t="shared" si="172"/>
        <v>0</v>
      </c>
      <c r="K414" s="140">
        <f t="shared" si="172"/>
        <v>0</v>
      </c>
      <c r="L414" s="140">
        <f t="shared" si="172"/>
        <v>0</v>
      </c>
      <c r="M414" s="140">
        <f>M389+M393+M402+M413</f>
        <v>73370</v>
      </c>
      <c r="N414" s="140">
        <f t="shared" si="172"/>
        <v>73470</v>
      </c>
      <c r="O414" s="141">
        <f t="shared" si="172"/>
        <v>73470</v>
      </c>
    </row>
    <row r="415" spans="1:15" x14ac:dyDescent="0.25">
      <c r="A415" s="142"/>
      <c r="B415" s="41"/>
      <c r="C415" s="142"/>
      <c r="D415" s="142"/>
      <c r="E415" s="142"/>
      <c r="F415" s="143"/>
      <c r="G415" s="104"/>
      <c r="H415" s="104"/>
      <c r="I415" s="104"/>
      <c r="J415" s="104"/>
      <c r="K415" s="104"/>
      <c r="L415" s="104"/>
      <c r="M415" s="104"/>
      <c r="N415" s="104"/>
      <c r="O415" s="104"/>
    </row>
    <row r="416" spans="1:15" x14ac:dyDescent="0.25">
      <c r="A416" s="208" t="s">
        <v>273</v>
      </c>
      <c r="B416" s="208" t="s">
        <v>283</v>
      </c>
      <c r="C416" s="142" t="s">
        <v>274</v>
      </c>
      <c r="D416" s="142"/>
      <c r="E416" s="142"/>
      <c r="F416" s="143">
        <v>0</v>
      </c>
      <c r="G416" s="104">
        <v>3000</v>
      </c>
      <c r="H416" s="104">
        <v>0</v>
      </c>
      <c r="I416" s="104">
        <v>0</v>
      </c>
      <c r="J416" s="104"/>
      <c r="K416" s="104"/>
      <c r="L416" s="104"/>
      <c r="M416" s="104">
        <v>0</v>
      </c>
      <c r="N416" s="104">
        <v>0</v>
      </c>
      <c r="O416" s="104">
        <v>0</v>
      </c>
    </row>
    <row r="417" spans="1:15" x14ac:dyDescent="0.25">
      <c r="A417" s="35">
        <v>614100</v>
      </c>
      <c r="B417" s="377"/>
      <c r="C417" s="154" t="s">
        <v>275</v>
      </c>
      <c r="D417" s="154"/>
      <c r="E417" s="154"/>
      <c r="F417" s="378">
        <f>F416</f>
        <v>0</v>
      </c>
      <c r="G417" s="378">
        <f t="shared" ref="G417:O418" si="173">G416</f>
        <v>3000</v>
      </c>
      <c r="H417" s="378">
        <f t="shared" si="173"/>
        <v>0</v>
      </c>
      <c r="I417" s="378">
        <f t="shared" si="173"/>
        <v>0</v>
      </c>
      <c r="J417" s="378">
        <f t="shared" si="173"/>
        <v>0</v>
      </c>
      <c r="K417" s="378">
        <f t="shared" si="173"/>
        <v>0</v>
      </c>
      <c r="L417" s="378">
        <f t="shared" si="173"/>
        <v>0</v>
      </c>
      <c r="M417" s="378">
        <f t="shared" si="173"/>
        <v>0</v>
      </c>
      <c r="N417" s="378">
        <f t="shared" si="173"/>
        <v>0</v>
      </c>
      <c r="O417" s="378">
        <f t="shared" si="173"/>
        <v>0</v>
      </c>
    </row>
    <row r="418" spans="1:15" x14ac:dyDescent="0.25">
      <c r="A418" s="135" t="s">
        <v>631</v>
      </c>
      <c r="B418" s="40"/>
      <c r="C418" s="136" t="s">
        <v>275</v>
      </c>
      <c r="D418" s="136"/>
      <c r="E418" s="136"/>
      <c r="F418" s="137">
        <f>F417</f>
        <v>0</v>
      </c>
      <c r="G418" s="137">
        <f t="shared" si="173"/>
        <v>3000</v>
      </c>
      <c r="H418" s="137">
        <f t="shared" si="173"/>
        <v>0</v>
      </c>
      <c r="I418" s="137">
        <f t="shared" si="173"/>
        <v>0</v>
      </c>
      <c r="J418" s="137">
        <f t="shared" si="173"/>
        <v>0</v>
      </c>
      <c r="K418" s="137">
        <f t="shared" si="173"/>
        <v>0</v>
      </c>
      <c r="L418" s="137">
        <f t="shared" si="173"/>
        <v>0</v>
      </c>
      <c r="M418" s="137">
        <f t="shared" si="173"/>
        <v>0</v>
      </c>
      <c r="N418" s="137">
        <f t="shared" si="173"/>
        <v>0</v>
      </c>
      <c r="O418" s="138">
        <f t="shared" si="173"/>
        <v>0</v>
      </c>
    </row>
    <row r="419" spans="1:15" x14ac:dyDescent="0.25">
      <c r="A419" s="146"/>
      <c r="B419" s="103"/>
      <c r="C419" s="103"/>
      <c r="D419" s="103"/>
      <c r="E419" s="103"/>
      <c r="F419" s="147"/>
      <c r="G419" s="148"/>
      <c r="H419" s="148"/>
      <c r="I419" s="148"/>
      <c r="J419" s="148"/>
      <c r="K419" s="148"/>
      <c r="L419" s="148"/>
      <c r="M419" s="148"/>
      <c r="N419" s="149"/>
      <c r="O419" s="149"/>
    </row>
    <row r="420" spans="1:15" x14ac:dyDescent="0.25">
      <c r="A420" s="150" t="s">
        <v>632</v>
      </c>
      <c r="B420" s="366" t="s">
        <v>248</v>
      </c>
      <c r="C420" s="43" t="s">
        <v>284</v>
      </c>
      <c r="D420" s="43"/>
      <c r="E420" s="43"/>
      <c r="F420" s="44"/>
      <c r="G420" s="44"/>
      <c r="H420" s="44"/>
      <c r="I420" s="44"/>
      <c r="J420" s="44"/>
      <c r="K420" s="44"/>
      <c r="L420" s="44"/>
      <c r="M420" s="44"/>
      <c r="N420" s="44"/>
      <c r="O420" s="37"/>
    </row>
    <row r="421" spans="1:15" x14ac:dyDescent="0.25">
      <c r="A421" s="135"/>
      <c r="B421" s="151"/>
      <c r="C421" s="136" t="s">
        <v>285</v>
      </c>
      <c r="D421" s="136"/>
      <c r="E421" s="136"/>
      <c r="F421" s="137">
        <f>F420</f>
        <v>0</v>
      </c>
      <c r="G421" s="137">
        <f t="shared" ref="G421:O421" si="174">G420</f>
        <v>0</v>
      </c>
      <c r="H421" s="137">
        <f t="shared" si="174"/>
        <v>0</v>
      </c>
      <c r="I421" s="137">
        <f t="shared" si="174"/>
        <v>0</v>
      </c>
      <c r="J421" s="137">
        <f t="shared" si="174"/>
        <v>0</v>
      </c>
      <c r="K421" s="137">
        <f t="shared" si="174"/>
        <v>0</v>
      </c>
      <c r="L421" s="137">
        <f t="shared" si="174"/>
        <v>0</v>
      </c>
      <c r="M421" s="137">
        <f t="shared" si="174"/>
        <v>0</v>
      </c>
      <c r="N421" s="137">
        <f t="shared" si="174"/>
        <v>0</v>
      </c>
      <c r="O421" s="138">
        <f t="shared" si="174"/>
        <v>0</v>
      </c>
    </row>
    <row r="422" spans="1:15" x14ac:dyDescent="0.25">
      <c r="B422" s="128"/>
    </row>
    <row r="423" spans="1:15" x14ac:dyDescent="0.25">
      <c r="B423" s="128"/>
      <c r="C423" s="300" t="s">
        <v>286</v>
      </c>
      <c r="D423" s="179"/>
      <c r="E423" s="179"/>
      <c r="F423" s="363">
        <f>F380+F385+F414+F418+F421</f>
        <v>88974</v>
      </c>
      <c r="G423" s="363">
        <f>G380+G385+G414+G418+G421</f>
        <v>100900</v>
      </c>
      <c r="H423" s="363">
        <f t="shared" ref="H423:L423" si="175">H380+H385+H414+H418+H421</f>
        <v>73379</v>
      </c>
      <c r="I423" s="363">
        <f t="shared" si="175"/>
        <v>122790</v>
      </c>
      <c r="J423" s="363">
        <f t="shared" si="175"/>
        <v>0</v>
      </c>
      <c r="K423" s="363">
        <f t="shared" si="175"/>
        <v>0</v>
      </c>
      <c r="L423" s="363">
        <f t="shared" si="175"/>
        <v>0</v>
      </c>
      <c r="M423" s="363">
        <f>M380+M385+M414+M418+M421</f>
        <v>122790</v>
      </c>
      <c r="N423" s="363">
        <f t="shared" ref="N423:O423" si="176">N380+N385+N414+N418+N421</f>
        <v>122890</v>
      </c>
      <c r="O423" s="364">
        <f t="shared" si="176"/>
        <v>122890</v>
      </c>
    </row>
    <row r="424" spans="1:15" x14ac:dyDescent="0.25">
      <c r="B424" s="128"/>
      <c r="C424" s="83" t="s">
        <v>287</v>
      </c>
    </row>
    <row r="425" spans="1:15" x14ac:dyDescent="0.25">
      <c r="B425" s="128"/>
    </row>
    <row r="426" spans="1:15" x14ac:dyDescent="0.25">
      <c r="B426" s="128"/>
    </row>
    <row r="427" spans="1:15" x14ac:dyDescent="0.25">
      <c r="B427" s="128"/>
    </row>
    <row r="428" spans="1:15" x14ac:dyDescent="0.25">
      <c r="B428" s="128"/>
    </row>
    <row r="429" spans="1:15" x14ac:dyDescent="0.25">
      <c r="B429" s="128"/>
    </row>
    <row r="430" spans="1:15" x14ac:dyDescent="0.25">
      <c r="A430" s="130" t="s">
        <v>288</v>
      </c>
      <c r="B430" s="152"/>
      <c r="C430" s="130"/>
      <c r="D430" s="130"/>
    </row>
    <row r="431" spans="1:15" x14ac:dyDescent="0.25">
      <c r="A431" s="85"/>
      <c r="B431" s="86" t="s">
        <v>246</v>
      </c>
      <c r="C431" s="86"/>
      <c r="D431" s="87"/>
      <c r="E431" s="88"/>
      <c r="F431" s="1" t="s">
        <v>16</v>
      </c>
      <c r="G431" s="1"/>
      <c r="H431" s="1" t="s">
        <v>19</v>
      </c>
      <c r="I431" s="1"/>
      <c r="J431" s="1"/>
      <c r="K431" s="1"/>
      <c r="L431" s="1"/>
      <c r="M431" s="1"/>
      <c r="N431" s="387" t="s">
        <v>5</v>
      </c>
      <c r="O431" s="388"/>
    </row>
    <row r="432" spans="1:15" x14ac:dyDescent="0.25">
      <c r="A432" s="89" t="s">
        <v>2</v>
      </c>
      <c r="B432" s="90" t="s">
        <v>247</v>
      </c>
      <c r="C432" s="389" t="s">
        <v>4</v>
      </c>
      <c r="D432" s="390"/>
      <c r="E432" s="391"/>
      <c r="F432" s="2" t="s">
        <v>18</v>
      </c>
      <c r="G432" s="2" t="s">
        <v>7</v>
      </c>
      <c r="H432" s="2" t="s">
        <v>20</v>
      </c>
      <c r="I432" s="2" t="s">
        <v>14</v>
      </c>
      <c r="J432" s="2" t="s">
        <v>12</v>
      </c>
      <c r="K432" s="2" t="s">
        <v>10</v>
      </c>
      <c r="L432" s="2" t="s">
        <v>9</v>
      </c>
      <c r="M432" s="2" t="s">
        <v>7</v>
      </c>
      <c r="N432" s="392" t="s">
        <v>6</v>
      </c>
      <c r="O432" s="393"/>
    </row>
    <row r="433" spans="1:15" x14ac:dyDescent="0.25">
      <c r="A433" s="92" t="s">
        <v>3</v>
      </c>
      <c r="B433" s="93" t="s">
        <v>3</v>
      </c>
      <c r="C433" s="93"/>
      <c r="D433" s="94"/>
      <c r="E433" s="95"/>
      <c r="F433" s="3">
        <v>2023</v>
      </c>
      <c r="G433" s="3">
        <v>2024</v>
      </c>
      <c r="H433" s="3" t="s">
        <v>17</v>
      </c>
      <c r="I433" s="3" t="s">
        <v>15</v>
      </c>
      <c r="J433" s="3" t="s">
        <v>13</v>
      </c>
      <c r="K433" s="3" t="s">
        <v>11</v>
      </c>
      <c r="L433" s="3" t="s">
        <v>8</v>
      </c>
      <c r="M433" s="3">
        <v>2025</v>
      </c>
      <c r="N433" s="8">
        <v>2026</v>
      </c>
      <c r="O433" s="9">
        <v>2027</v>
      </c>
    </row>
    <row r="434" spans="1:15" x14ac:dyDescent="0.25">
      <c r="A434" s="5">
        <v>611110</v>
      </c>
      <c r="B434" s="125" t="s">
        <v>248</v>
      </c>
      <c r="C434" s="112" t="s">
        <v>250</v>
      </c>
      <c r="D434" s="112"/>
      <c r="E434" s="112"/>
      <c r="F434" s="21">
        <v>42752</v>
      </c>
      <c r="G434" s="21">
        <v>57650</v>
      </c>
      <c r="H434" s="21">
        <v>43137</v>
      </c>
      <c r="I434" s="21">
        <v>66350</v>
      </c>
      <c r="J434" s="21"/>
      <c r="K434" s="21"/>
      <c r="L434" s="21"/>
      <c r="M434" s="21">
        <f>L434+K434+J434+I434</f>
        <v>66350</v>
      </c>
      <c r="N434" s="21">
        <v>66350</v>
      </c>
      <c r="O434" s="21">
        <v>66350</v>
      </c>
    </row>
    <row r="435" spans="1:15" x14ac:dyDescent="0.25">
      <c r="A435" s="7">
        <v>611131</v>
      </c>
      <c r="B435" s="185" t="s">
        <v>248</v>
      </c>
      <c r="C435" s="97" t="s">
        <v>129</v>
      </c>
      <c r="D435" s="97"/>
      <c r="E435" s="97"/>
      <c r="F435" s="23">
        <v>10533</v>
      </c>
      <c r="G435" s="23">
        <v>14200</v>
      </c>
      <c r="H435" s="23">
        <v>10628</v>
      </c>
      <c r="I435" s="23">
        <v>16350</v>
      </c>
      <c r="J435" s="23"/>
      <c r="K435" s="23"/>
      <c r="L435" s="23"/>
      <c r="M435" s="23">
        <f t="shared" ref="M435:M437" si="177">L435+K435+J435+I435</f>
        <v>16350</v>
      </c>
      <c r="N435" s="23">
        <v>16350</v>
      </c>
      <c r="O435" s="23">
        <v>16350</v>
      </c>
    </row>
    <row r="436" spans="1:15" x14ac:dyDescent="0.25">
      <c r="A436" s="7">
        <v>611132</v>
      </c>
      <c r="B436" s="185" t="s">
        <v>248</v>
      </c>
      <c r="C436" s="97" t="s">
        <v>126</v>
      </c>
      <c r="D436" s="97"/>
      <c r="E436" s="97"/>
      <c r="F436" s="187">
        <v>7745</v>
      </c>
      <c r="G436" s="23">
        <v>10450</v>
      </c>
      <c r="H436" s="23">
        <v>7814</v>
      </c>
      <c r="I436" s="23">
        <v>12020</v>
      </c>
      <c r="J436" s="23"/>
      <c r="K436" s="23"/>
      <c r="L436" s="23"/>
      <c r="M436" s="23">
        <f t="shared" si="177"/>
        <v>12020</v>
      </c>
      <c r="N436" s="23">
        <v>12020</v>
      </c>
      <c r="O436" s="23">
        <v>12020</v>
      </c>
    </row>
    <row r="437" spans="1:15" x14ac:dyDescent="0.25">
      <c r="A437" s="5">
        <v>611133</v>
      </c>
      <c r="B437" s="28" t="s">
        <v>248</v>
      </c>
      <c r="C437" s="112" t="s">
        <v>127</v>
      </c>
      <c r="D437" s="112"/>
      <c r="E437" s="112"/>
      <c r="F437" s="46">
        <v>929</v>
      </c>
      <c r="G437" s="21">
        <v>1250</v>
      </c>
      <c r="H437" s="21">
        <v>938</v>
      </c>
      <c r="I437" s="21">
        <v>1445</v>
      </c>
      <c r="J437" s="21"/>
      <c r="K437" s="21"/>
      <c r="L437" s="21"/>
      <c r="M437" s="21">
        <f t="shared" si="177"/>
        <v>1445</v>
      </c>
      <c r="N437" s="21">
        <v>1445</v>
      </c>
      <c r="O437" s="21">
        <v>1445</v>
      </c>
    </row>
    <row r="438" spans="1:15" x14ac:dyDescent="0.25">
      <c r="A438" s="176">
        <v>611100</v>
      </c>
      <c r="B438" s="151" t="s">
        <v>248</v>
      </c>
      <c r="C438" s="136" t="s">
        <v>249</v>
      </c>
      <c r="D438" s="136"/>
      <c r="E438" s="136"/>
      <c r="F438" s="177">
        <f>F434+F435+F436+F437</f>
        <v>61959</v>
      </c>
      <c r="G438" s="177">
        <f>G434+G435+G436+G437</f>
        <v>83550</v>
      </c>
      <c r="H438" s="177">
        <f t="shared" ref="H438:O438" si="178">H434+H435+H436+H437</f>
        <v>62517</v>
      </c>
      <c r="I438" s="177">
        <f t="shared" si="178"/>
        <v>96165</v>
      </c>
      <c r="J438" s="177">
        <f t="shared" si="178"/>
        <v>0</v>
      </c>
      <c r="K438" s="177">
        <f>K434+K435+K436+K437</f>
        <v>0</v>
      </c>
      <c r="L438" s="177">
        <f>L434+L435+L436+L437</f>
        <v>0</v>
      </c>
      <c r="M438" s="177">
        <f>M434+M435+M436+M437</f>
        <v>96165</v>
      </c>
      <c r="N438" s="177">
        <f t="shared" si="178"/>
        <v>96165</v>
      </c>
      <c r="O438" s="178">
        <f t="shared" si="178"/>
        <v>96165</v>
      </c>
    </row>
    <row r="439" spans="1:15" x14ac:dyDescent="0.25">
      <c r="A439" s="27"/>
      <c r="B439" s="128"/>
      <c r="F439" s="21"/>
      <c r="G439" s="21"/>
      <c r="H439" s="21"/>
      <c r="I439" s="21"/>
      <c r="J439" s="21"/>
      <c r="K439" s="21"/>
      <c r="L439" s="21"/>
      <c r="M439" s="21"/>
      <c r="N439" s="21"/>
      <c r="O439" s="21"/>
    </row>
    <row r="440" spans="1:15" x14ac:dyDescent="0.25">
      <c r="A440" s="7">
        <v>611211</v>
      </c>
      <c r="B440" s="186" t="s">
        <v>248</v>
      </c>
      <c r="C440" s="97" t="s">
        <v>130</v>
      </c>
      <c r="D440" s="97"/>
      <c r="E440" s="97"/>
      <c r="F440" s="23">
        <v>870</v>
      </c>
      <c r="G440" s="23">
        <v>1120</v>
      </c>
      <c r="H440" s="23">
        <v>912</v>
      </c>
      <c r="I440" s="23">
        <v>2400</v>
      </c>
      <c r="J440" s="23"/>
      <c r="K440" s="23"/>
      <c r="L440" s="23"/>
      <c r="M440" s="23">
        <f>L440+K440+J440+I440</f>
        <v>2400</v>
      </c>
      <c r="N440" s="23">
        <v>2400</v>
      </c>
      <c r="O440" s="23">
        <v>2400</v>
      </c>
    </row>
    <row r="441" spans="1:15" x14ac:dyDescent="0.25">
      <c r="A441" s="5">
        <v>611221</v>
      </c>
      <c r="B441" s="28" t="s">
        <v>248</v>
      </c>
      <c r="C441" s="112" t="s">
        <v>505</v>
      </c>
      <c r="D441" s="112"/>
      <c r="E441" s="112"/>
      <c r="F441" s="21">
        <v>6325</v>
      </c>
      <c r="G441" s="21">
        <v>9000</v>
      </c>
      <c r="H441" s="21">
        <v>6474</v>
      </c>
      <c r="I441" s="21">
        <v>11200</v>
      </c>
      <c r="J441" s="21"/>
      <c r="K441" s="21"/>
      <c r="L441" s="21"/>
      <c r="M441" s="21">
        <f t="shared" ref="M441:M445" si="179">L441+K441+J441+I441</f>
        <v>11200</v>
      </c>
      <c r="N441" s="21">
        <v>11200</v>
      </c>
      <c r="O441" s="21">
        <v>11200</v>
      </c>
    </row>
    <row r="442" spans="1:15" x14ac:dyDescent="0.25">
      <c r="A442" s="7">
        <v>611224</v>
      </c>
      <c r="B442" s="185" t="s">
        <v>248</v>
      </c>
      <c r="C442" s="97" t="s">
        <v>132</v>
      </c>
      <c r="D442" s="97"/>
      <c r="E442" s="97"/>
      <c r="F442" s="23">
        <v>1277</v>
      </c>
      <c r="G442" s="23">
        <v>2100</v>
      </c>
      <c r="H442" s="23">
        <v>0</v>
      </c>
      <c r="I442" s="23">
        <v>2400</v>
      </c>
      <c r="J442" s="23"/>
      <c r="K442" s="23"/>
      <c r="L442" s="23"/>
      <c r="M442" s="23">
        <f t="shared" si="179"/>
        <v>2400</v>
      </c>
      <c r="N442" s="23">
        <v>2400</v>
      </c>
      <c r="O442" s="23">
        <v>2400</v>
      </c>
    </row>
    <row r="443" spans="1:15" x14ac:dyDescent="0.25">
      <c r="A443" s="5">
        <v>611225</v>
      </c>
      <c r="B443" s="125" t="s">
        <v>248</v>
      </c>
      <c r="C443" s="112" t="s">
        <v>133</v>
      </c>
      <c r="D443" s="112"/>
      <c r="E443" s="112"/>
      <c r="F443" s="21">
        <v>0</v>
      </c>
      <c r="G443" s="21">
        <v>3820</v>
      </c>
      <c r="H443" s="21">
        <v>3814</v>
      </c>
      <c r="I443" s="21">
        <v>14200</v>
      </c>
      <c r="J443" s="21"/>
      <c r="K443" s="21"/>
      <c r="L443" s="21"/>
      <c r="M443" s="21">
        <f t="shared" si="179"/>
        <v>14200</v>
      </c>
      <c r="N443" s="21">
        <v>23250</v>
      </c>
      <c r="O443" s="21">
        <v>15000</v>
      </c>
    </row>
    <row r="444" spans="1:15" x14ac:dyDescent="0.25">
      <c r="A444" s="7">
        <v>611227</v>
      </c>
      <c r="B444" s="185" t="s">
        <v>248</v>
      </c>
      <c r="C444" s="97" t="s">
        <v>134</v>
      </c>
      <c r="D444" s="97"/>
      <c r="E444" s="97"/>
      <c r="F444" s="23">
        <v>4832</v>
      </c>
      <c r="G444" s="23">
        <v>5360</v>
      </c>
      <c r="H444" s="23">
        <v>5352</v>
      </c>
      <c r="I444" s="23">
        <v>5500</v>
      </c>
      <c r="J444" s="23"/>
      <c r="K444" s="23"/>
      <c r="L444" s="23"/>
      <c r="M444" s="23">
        <f t="shared" si="179"/>
        <v>5500</v>
      </c>
      <c r="N444" s="23">
        <v>6000</v>
      </c>
      <c r="O444" s="23">
        <v>6500</v>
      </c>
    </row>
    <row r="445" spans="1:15" x14ac:dyDescent="0.25">
      <c r="A445" s="5">
        <v>611229</v>
      </c>
      <c r="B445" s="28" t="s">
        <v>248</v>
      </c>
      <c r="C445" s="112" t="s">
        <v>135</v>
      </c>
      <c r="D445" s="112"/>
      <c r="E445" s="112"/>
      <c r="F445" s="21">
        <v>2462</v>
      </c>
      <c r="G445" s="21">
        <v>0</v>
      </c>
      <c r="H445" s="21">
        <v>0</v>
      </c>
      <c r="I445" s="21">
        <v>2500</v>
      </c>
      <c r="J445" s="21"/>
      <c r="K445" s="21"/>
      <c r="L445" s="21"/>
      <c r="M445" s="21">
        <f t="shared" si="179"/>
        <v>2500</v>
      </c>
      <c r="N445" s="21">
        <v>2500</v>
      </c>
      <c r="O445" s="21">
        <v>2500</v>
      </c>
    </row>
    <row r="446" spans="1:15" x14ac:dyDescent="0.25">
      <c r="A446" s="176">
        <v>611200</v>
      </c>
      <c r="B446" s="39" t="s">
        <v>248</v>
      </c>
      <c r="C446" s="136" t="s">
        <v>251</v>
      </c>
      <c r="D446" s="136"/>
      <c r="E446" s="136"/>
      <c r="F446" s="177">
        <f>F440+F441+F442+F443+F444+F445</f>
        <v>15766</v>
      </c>
      <c r="G446" s="177">
        <f t="shared" ref="G446:N446" si="180">G440+G441+G442+G443+G444+G445</f>
        <v>21400</v>
      </c>
      <c r="H446" s="177">
        <f t="shared" si="180"/>
        <v>16552</v>
      </c>
      <c r="I446" s="177">
        <f t="shared" si="180"/>
        <v>38200</v>
      </c>
      <c r="J446" s="177">
        <f t="shared" si="180"/>
        <v>0</v>
      </c>
      <c r="K446" s="177">
        <f t="shared" si="180"/>
        <v>0</v>
      </c>
      <c r="L446" s="177">
        <f t="shared" si="180"/>
        <v>0</v>
      </c>
      <c r="M446" s="177">
        <f>M440+M441+M442+M443+M444+M445</f>
        <v>38200</v>
      </c>
      <c r="N446" s="177">
        <f t="shared" si="180"/>
        <v>47750</v>
      </c>
      <c r="O446" s="178">
        <f>O440+O441+O442+O443+O444+O445</f>
        <v>40000</v>
      </c>
    </row>
    <row r="447" spans="1:15" x14ac:dyDescent="0.25">
      <c r="A447" s="176">
        <v>611000</v>
      </c>
      <c r="B447" s="151" t="s">
        <v>248</v>
      </c>
      <c r="C447" s="136" t="s">
        <v>252</v>
      </c>
      <c r="D447" s="136"/>
      <c r="E447" s="136"/>
      <c r="F447" s="177">
        <f>F438+F446</f>
        <v>77725</v>
      </c>
      <c r="G447" s="177">
        <f t="shared" ref="G447:O447" si="181">G438+G446</f>
        <v>104950</v>
      </c>
      <c r="H447" s="177">
        <f t="shared" si="181"/>
        <v>79069</v>
      </c>
      <c r="I447" s="177">
        <f t="shared" si="181"/>
        <v>134365</v>
      </c>
      <c r="J447" s="177">
        <f t="shared" si="181"/>
        <v>0</v>
      </c>
      <c r="K447" s="177">
        <f t="shared" si="181"/>
        <v>0</v>
      </c>
      <c r="L447" s="177">
        <f t="shared" si="181"/>
        <v>0</v>
      </c>
      <c r="M447" s="177">
        <f t="shared" si="181"/>
        <v>134365</v>
      </c>
      <c r="N447" s="177">
        <f t="shared" si="181"/>
        <v>143915</v>
      </c>
      <c r="O447" s="178">
        <f t="shared" si="181"/>
        <v>136165</v>
      </c>
    </row>
    <row r="448" spans="1:15" x14ac:dyDescent="0.25">
      <c r="A448" s="27"/>
      <c r="B448" s="128"/>
      <c r="F448" s="21"/>
      <c r="G448" s="21"/>
      <c r="H448" s="21"/>
      <c r="I448" s="21"/>
      <c r="J448" s="21"/>
      <c r="K448" s="21"/>
      <c r="L448" s="21"/>
      <c r="M448" s="21"/>
      <c r="N448" s="21"/>
      <c r="O448" s="21"/>
    </row>
    <row r="449" spans="1:15" x14ac:dyDescent="0.25">
      <c r="A449" s="7">
        <v>612111</v>
      </c>
      <c r="B449" s="185" t="s">
        <v>248</v>
      </c>
      <c r="C449" s="97" t="s">
        <v>129</v>
      </c>
      <c r="D449" s="97"/>
      <c r="E449" s="97"/>
      <c r="F449" s="23">
        <v>3718</v>
      </c>
      <c r="G449" s="23">
        <v>5010</v>
      </c>
      <c r="H449" s="23">
        <v>3751</v>
      </c>
      <c r="I449" s="23">
        <v>5770</v>
      </c>
      <c r="J449" s="23"/>
      <c r="K449" s="23"/>
      <c r="L449" s="23"/>
      <c r="M449" s="23">
        <f>L449+K449+J449+I449</f>
        <v>5770</v>
      </c>
      <c r="N449" s="23">
        <v>5770</v>
      </c>
      <c r="O449" s="23">
        <v>5770</v>
      </c>
    </row>
    <row r="450" spans="1:15" x14ac:dyDescent="0.25">
      <c r="A450" s="7">
        <v>612112</v>
      </c>
      <c r="B450" s="185" t="s">
        <v>248</v>
      </c>
      <c r="C450" s="97" t="s">
        <v>126</v>
      </c>
      <c r="D450" s="97"/>
      <c r="E450" s="97"/>
      <c r="F450" s="23">
        <v>2478</v>
      </c>
      <c r="G450" s="23">
        <v>3340</v>
      </c>
      <c r="H450" s="23">
        <v>2501</v>
      </c>
      <c r="I450" s="23">
        <v>3845</v>
      </c>
      <c r="J450" s="23"/>
      <c r="K450" s="23"/>
      <c r="L450" s="23"/>
      <c r="M450" s="23">
        <f t="shared" ref="M450:M451" si="182">L450+K450+J450+I450</f>
        <v>3845</v>
      </c>
      <c r="N450" s="23">
        <v>3846</v>
      </c>
      <c r="O450" s="23">
        <v>3846</v>
      </c>
    </row>
    <row r="451" spans="1:15" x14ac:dyDescent="0.25">
      <c r="A451" s="5">
        <v>612113</v>
      </c>
      <c r="B451" s="28" t="s">
        <v>248</v>
      </c>
      <c r="C451" s="112" t="s">
        <v>127</v>
      </c>
      <c r="D451" s="112"/>
      <c r="E451" s="112"/>
      <c r="F451" s="21">
        <v>310</v>
      </c>
      <c r="G451" s="21">
        <v>420</v>
      </c>
      <c r="H451" s="21">
        <v>312</v>
      </c>
      <c r="I451" s="21">
        <v>480</v>
      </c>
      <c r="J451" s="21"/>
      <c r="K451" s="21"/>
      <c r="L451" s="21"/>
      <c r="M451" s="21">
        <f t="shared" si="182"/>
        <v>480</v>
      </c>
      <c r="N451" s="21">
        <v>480</v>
      </c>
      <c r="O451" s="21">
        <v>480</v>
      </c>
    </row>
    <row r="452" spans="1:15" x14ac:dyDescent="0.25">
      <c r="A452" s="176">
        <v>612000</v>
      </c>
      <c r="B452" s="151" t="s">
        <v>248</v>
      </c>
      <c r="C452" s="136" t="s">
        <v>253</v>
      </c>
      <c r="D452" s="179"/>
      <c r="E452" s="179"/>
      <c r="F452" s="177">
        <f>F449+F450+F451</f>
        <v>6506</v>
      </c>
      <c r="G452" s="177">
        <f t="shared" ref="G452:O452" si="183">G449+G450+G451</f>
        <v>8770</v>
      </c>
      <c r="H452" s="177">
        <f t="shared" si="183"/>
        <v>6564</v>
      </c>
      <c r="I452" s="177">
        <f t="shared" si="183"/>
        <v>10095</v>
      </c>
      <c r="J452" s="177">
        <f t="shared" si="183"/>
        <v>0</v>
      </c>
      <c r="K452" s="177">
        <f t="shared" si="183"/>
        <v>0</v>
      </c>
      <c r="L452" s="177">
        <f t="shared" si="183"/>
        <v>0</v>
      </c>
      <c r="M452" s="177">
        <f>M449+M450+M451</f>
        <v>10095</v>
      </c>
      <c r="N452" s="177">
        <f t="shared" si="183"/>
        <v>10096</v>
      </c>
      <c r="O452" s="178">
        <f t="shared" si="183"/>
        <v>10096</v>
      </c>
    </row>
    <row r="453" spans="1:15" x14ac:dyDescent="0.25">
      <c r="B453" s="125"/>
      <c r="C453" s="112"/>
      <c r="F453" s="21"/>
      <c r="G453" s="21"/>
      <c r="H453" s="21"/>
      <c r="I453" s="21"/>
      <c r="J453" s="21"/>
      <c r="K453" s="21"/>
      <c r="L453" s="21"/>
      <c r="M453" s="21"/>
      <c r="N453" s="21"/>
      <c r="O453" s="21"/>
    </row>
    <row r="454" spans="1:15" x14ac:dyDescent="0.25">
      <c r="A454" s="7">
        <v>613115</v>
      </c>
      <c r="B454" s="185" t="s">
        <v>248</v>
      </c>
      <c r="C454" s="97" t="s">
        <v>137</v>
      </c>
      <c r="D454" s="97"/>
      <c r="E454" s="97"/>
      <c r="F454" s="23">
        <v>0</v>
      </c>
      <c r="G454" s="23">
        <v>0</v>
      </c>
      <c r="H454" s="23">
        <v>0</v>
      </c>
      <c r="I454" s="23">
        <v>150</v>
      </c>
      <c r="J454" s="23"/>
      <c r="K454" s="23"/>
      <c r="L454" s="23"/>
      <c r="M454" s="23">
        <f>L454+K454+J454+I454</f>
        <v>150</v>
      </c>
      <c r="N454" s="23">
        <v>150</v>
      </c>
      <c r="O454" s="23">
        <v>150</v>
      </c>
    </row>
    <row r="455" spans="1:15" x14ac:dyDescent="0.25">
      <c r="A455" s="7">
        <v>613191</v>
      </c>
      <c r="B455" s="185" t="s">
        <v>248</v>
      </c>
      <c r="C455" s="97" t="s">
        <v>138</v>
      </c>
      <c r="D455" s="97"/>
      <c r="E455" s="97"/>
      <c r="F455" s="23">
        <v>0</v>
      </c>
      <c r="G455" s="23">
        <v>0</v>
      </c>
      <c r="H455" s="23">
        <v>0</v>
      </c>
      <c r="I455" s="23">
        <v>50</v>
      </c>
      <c r="J455" s="23"/>
      <c r="K455" s="23"/>
      <c r="L455" s="23"/>
      <c r="M455" s="23">
        <f>L455+K455+J455+I455</f>
        <v>50</v>
      </c>
      <c r="N455" s="23">
        <v>50</v>
      </c>
      <c r="O455" s="23">
        <v>50</v>
      </c>
    </row>
    <row r="456" spans="1:15" x14ac:dyDescent="0.25">
      <c r="A456" s="13">
        <v>613100</v>
      </c>
      <c r="B456" s="180" t="s">
        <v>248</v>
      </c>
      <c r="C456" s="96" t="s">
        <v>210</v>
      </c>
      <c r="D456" s="96"/>
      <c r="E456" s="115"/>
      <c r="F456" s="177">
        <f>F454+F455</f>
        <v>0</v>
      </c>
      <c r="G456" s="177">
        <f t="shared" ref="G456:O456" si="184">G454+G455</f>
        <v>0</v>
      </c>
      <c r="H456" s="177">
        <f t="shared" si="184"/>
        <v>0</v>
      </c>
      <c r="I456" s="177">
        <f t="shared" si="184"/>
        <v>200</v>
      </c>
      <c r="J456" s="177">
        <f t="shared" si="184"/>
        <v>0</v>
      </c>
      <c r="K456" s="177">
        <f t="shared" si="184"/>
        <v>0</v>
      </c>
      <c r="L456" s="177">
        <f t="shared" si="184"/>
        <v>0</v>
      </c>
      <c r="M456" s="177">
        <f t="shared" si="184"/>
        <v>200</v>
      </c>
      <c r="N456" s="177">
        <f t="shared" si="184"/>
        <v>200</v>
      </c>
      <c r="O456" s="178">
        <f t="shared" si="184"/>
        <v>200</v>
      </c>
    </row>
    <row r="457" spans="1:15" x14ac:dyDescent="0.25">
      <c r="B457" s="125"/>
      <c r="C457" s="112"/>
      <c r="F457" s="21"/>
      <c r="G457" s="21"/>
      <c r="H457" s="21"/>
      <c r="I457" s="21"/>
      <c r="J457" s="21"/>
      <c r="K457" s="21"/>
      <c r="L457" s="21"/>
      <c r="M457" s="21"/>
      <c r="N457" s="21"/>
      <c r="O457" s="21"/>
    </row>
    <row r="458" spans="1:15" x14ac:dyDescent="0.25">
      <c r="A458" s="7">
        <v>613312</v>
      </c>
      <c r="B458" s="185" t="s">
        <v>248</v>
      </c>
      <c r="C458" s="97" t="s">
        <v>142</v>
      </c>
      <c r="D458" s="97"/>
      <c r="E458" s="97"/>
      <c r="F458" s="23">
        <v>3361</v>
      </c>
      <c r="G458" s="23">
        <v>3700</v>
      </c>
      <c r="H458" s="23">
        <v>2708</v>
      </c>
      <c r="I458" s="23">
        <v>4000</v>
      </c>
      <c r="J458" s="23"/>
      <c r="K458" s="23"/>
      <c r="L458" s="23"/>
      <c r="M458" s="23">
        <f>L458+K458+J458+I458</f>
        <v>4000</v>
      </c>
      <c r="N458" s="23">
        <v>4200</v>
      </c>
      <c r="O458" s="23">
        <v>4200</v>
      </c>
    </row>
    <row r="459" spans="1:15" x14ac:dyDescent="0.25">
      <c r="A459" s="5">
        <v>613313</v>
      </c>
      <c r="B459" s="28" t="s">
        <v>248</v>
      </c>
      <c r="C459" s="112" t="s">
        <v>144</v>
      </c>
      <c r="D459" s="112"/>
      <c r="E459" s="112"/>
      <c r="F459" s="21">
        <v>430</v>
      </c>
      <c r="G459" s="21">
        <v>500</v>
      </c>
      <c r="H459" s="21">
        <v>330</v>
      </c>
      <c r="I459" s="21">
        <v>600</v>
      </c>
      <c r="J459" s="21"/>
      <c r="K459" s="21"/>
      <c r="L459" s="21"/>
      <c r="M459" s="21">
        <f t="shared" ref="M459:M460" si="185">L459+K459+J459+I459</f>
        <v>600</v>
      </c>
      <c r="N459" s="21">
        <v>720</v>
      </c>
      <c r="O459" s="21">
        <v>720</v>
      </c>
    </row>
    <row r="460" spans="1:15" x14ac:dyDescent="0.25">
      <c r="A460" s="7">
        <v>613316</v>
      </c>
      <c r="B460" s="185" t="s">
        <v>248</v>
      </c>
      <c r="C460" s="97" t="s">
        <v>146</v>
      </c>
      <c r="D460" s="97"/>
      <c r="E460" s="97"/>
      <c r="F460" s="23">
        <v>437</v>
      </c>
      <c r="G460" s="23">
        <v>460</v>
      </c>
      <c r="H460" s="23">
        <v>342</v>
      </c>
      <c r="I460" s="23">
        <v>480</v>
      </c>
      <c r="J460" s="23"/>
      <c r="K460" s="23"/>
      <c r="L460" s="23"/>
      <c r="M460" s="23">
        <f t="shared" si="185"/>
        <v>480</v>
      </c>
      <c r="N460" s="23">
        <v>500</v>
      </c>
      <c r="O460" s="23">
        <v>500</v>
      </c>
    </row>
    <row r="461" spans="1:15" x14ac:dyDescent="0.25">
      <c r="A461" s="13">
        <v>613300</v>
      </c>
      <c r="B461" s="180" t="s">
        <v>248</v>
      </c>
      <c r="C461" s="96" t="s">
        <v>212</v>
      </c>
      <c r="D461" s="96"/>
      <c r="E461" s="96"/>
      <c r="F461" s="177">
        <f>F458+F459+F460</f>
        <v>4228</v>
      </c>
      <c r="G461" s="177">
        <f t="shared" ref="G461:O461" si="186">G458+G459+G460</f>
        <v>4660</v>
      </c>
      <c r="H461" s="177">
        <f t="shared" si="186"/>
        <v>3380</v>
      </c>
      <c r="I461" s="177">
        <f t="shared" si="186"/>
        <v>5080</v>
      </c>
      <c r="J461" s="177">
        <f t="shared" si="186"/>
        <v>0</v>
      </c>
      <c r="K461" s="177">
        <f t="shared" si="186"/>
        <v>0</v>
      </c>
      <c r="L461" s="177">
        <f t="shared" si="186"/>
        <v>0</v>
      </c>
      <c r="M461" s="177">
        <f>M458+M459+M460</f>
        <v>5080</v>
      </c>
      <c r="N461" s="177">
        <f t="shared" si="186"/>
        <v>5420</v>
      </c>
      <c r="O461" s="178">
        <f t="shared" si="186"/>
        <v>5420</v>
      </c>
    </row>
    <row r="462" spans="1:15" x14ac:dyDescent="0.25">
      <c r="A462" s="25"/>
      <c r="B462" s="31"/>
      <c r="C462" s="121"/>
      <c r="D462" s="121"/>
      <c r="E462" s="121"/>
      <c r="F462" s="49"/>
      <c r="G462" s="49"/>
      <c r="H462" s="49"/>
      <c r="I462" s="49"/>
      <c r="J462" s="49"/>
      <c r="K462" s="49"/>
      <c r="L462" s="49"/>
      <c r="M462" s="49"/>
      <c r="N462" s="49"/>
      <c r="O462" s="49"/>
    </row>
    <row r="463" spans="1:15" x14ac:dyDescent="0.25">
      <c r="A463" s="85"/>
      <c r="B463" s="86" t="s">
        <v>246</v>
      </c>
      <c r="C463" s="86"/>
      <c r="D463" s="87"/>
      <c r="E463" s="88"/>
      <c r="F463" s="1" t="s">
        <v>16</v>
      </c>
      <c r="G463" s="1"/>
      <c r="H463" s="1" t="s">
        <v>19</v>
      </c>
      <c r="I463" s="1"/>
      <c r="J463" s="1"/>
      <c r="K463" s="1"/>
      <c r="L463" s="1"/>
      <c r="M463" s="1"/>
      <c r="N463" s="387" t="s">
        <v>5</v>
      </c>
      <c r="O463" s="388"/>
    </row>
    <row r="464" spans="1:15" x14ac:dyDescent="0.25">
      <c r="A464" s="89" t="s">
        <v>2</v>
      </c>
      <c r="B464" s="90" t="s">
        <v>247</v>
      </c>
      <c r="C464" s="389" t="s">
        <v>4</v>
      </c>
      <c r="D464" s="390"/>
      <c r="E464" s="391"/>
      <c r="F464" s="2" t="s">
        <v>18</v>
      </c>
      <c r="G464" s="2" t="s">
        <v>7</v>
      </c>
      <c r="H464" s="2" t="s">
        <v>20</v>
      </c>
      <c r="I464" s="2" t="s">
        <v>14</v>
      </c>
      <c r="J464" s="2" t="s">
        <v>12</v>
      </c>
      <c r="K464" s="2" t="s">
        <v>10</v>
      </c>
      <c r="L464" s="2" t="s">
        <v>9</v>
      </c>
      <c r="M464" s="2" t="s">
        <v>7</v>
      </c>
      <c r="N464" s="392" t="s">
        <v>6</v>
      </c>
      <c r="O464" s="393"/>
    </row>
    <row r="465" spans="1:15" x14ac:dyDescent="0.25">
      <c r="A465" s="89" t="s">
        <v>3</v>
      </c>
      <c r="B465" s="90" t="s">
        <v>3</v>
      </c>
      <c r="C465" s="90"/>
      <c r="D465" s="108"/>
      <c r="E465" s="91"/>
      <c r="F465" s="2">
        <v>2023</v>
      </c>
      <c r="G465" s="2">
        <v>2024</v>
      </c>
      <c r="H465" s="2" t="s">
        <v>17</v>
      </c>
      <c r="I465" s="2" t="s">
        <v>15</v>
      </c>
      <c r="J465" s="2" t="s">
        <v>13</v>
      </c>
      <c r="K465" s="2" t="s">
        <v>11</v>
      </c>
      <c r="L465" s="2" t="s">
        <v>8</v>
      </c>
      <c r="M465" s="2">
        <v>2025</v>
      </c>
      <c r="N465" s="51">
        <v>2026</v>
      </c>
      <c r="O465" s="53">
        <v>2027</v>
      </c>
    </row>
    <row r="466" spans="1:15" x14ac:dyDescent="0.25">
      <c r="A466" s="7">
        <v>613411</v>
      </c>
      <c r="B466" s="185" t="s">
        <v>248</v>
      </c>
      <c r="C466" s="97" t="s">
        <v>153</v>
      </c>
      <c r="D466" s="97"/>
      <c r="E466" s="97"/>
      <c r="F466" s="24">
        <v>255</v>
      </c>
      <c r="G466" s="197">
        <v>580</v>
      </c>
      <c r="H466" s="24">
        <v>574</v>
      </c>
      <c r="I466" s="24">
        <v>500</v>
      </c>
      <c r="J466" s="188"/>
      <c r="K466" s="188"/>
      <c r="L466" s="188"/>
      <c r="M466" s="24">
        <f>L466+K466+J466+I466</f>
        <v>500</v>
      </c>
      <c r="N466" s="24">
        <v>500</v>
      </c>
      <c r="O466" s="24">
        <v>500</v>
      </c>
    </row>
    <row r="467" spans="1:15" x14ac:dyDescent="0.25">
      <c r="A467" s="5">
        <v>613412</v>
      </c>
      <c r="B467" s="28" t="s">
        <v>248</v>
      </c>
      <c r="C467" s="108" t="s">
        <v>154</v>
      </c>
      <c r="D467" s="108"/>
      <c r="E467" s="108"/>
      <c r="F467" s="22">
        <v>117</v>
      </c>
      <c r="G467" s="48">
        <v>45</v>
      </c>
      <c r="H467" s="22">
        <v>44</v>
      </c>
      <c r="I467" s="22">
        <v>50</v>
      </c>
      <c r="J467" s="22"/>
      <c r="K467" s="22"/>
      <c r="L467" s="22"/>
      <c r="M467" s="22">
        <f t="shared" ref="M467:M469" si="187">L467+K467+J467+I467</f>
        <v>50</v>
      </c>
      <c r="N467" s="22">
        <v>150</v>
      </c>
      <c r="O467" s="22">
        <v>150</v>
      </c>
    </row>
    <row r="468" spans="1:15" x14ac:dyDescent="0.25">
      <c r="A468" s="7">
        <v>613416</v>
      </c>
      <c r="B468" s="185" t="s">
        <v>248</v>
      </c>
      <c r="C468" s="97" t="s">
        <v>155</v>
      </c>
      <c r="D468" s="97"/>
      <c r="E468" s="97"/>
      <c r="F468" s="24">
        <v>520</v>
      </c>
      <c r="G468" s="197">
        <v>0</v>
      </c>
      <c r="H468" s="24">
        <v>0</v>
      </c>
      <c r="I468" s="24">
        <v>50</v>
      </c>
      <c r="J468" s="24"/>
      <c r="K468" s="24"/>
      <c r="L468" s="24"/>
      <c r="M468" s="24">
        <f t="shared" si="187"/>
        <v>50</v>
      </c>
      <c r="N468" s="24">
        <v>50</v>
      </c>
      <c r="O468" s="24">
        <v>50</v>
      </c>
    </row>
    <row r="469" spans="1:15" x14ac:dyDescent="0.25">
      <c r="A469" s="5">
        <v>613417</v>
      </c>
      <c r="B469" s="28" t="s">
        <v>248</v>
      </c>
      <c r="C469" s="108" t="s">
        <v>156</v>
      </c>
      <c r="D469" s="108"/>
      <c r="E469" s="108"/>
      <c r="F469" s="22">
        <v>562</v>
      </c>
      <c r="G469" s="48">
        <v>25</v>
      </c>
      <c r="H469" s="48">
        <v>23</v>
      </c>
      <c r="I469" s="22">
        <v>100</v>
      </c>
      <c r="J469" s="22"/>
      <c r="K469" s="22"/>
      <c r="L469" s="22"/>
      <c r="M469" s="22">
        <f t="shared" si="187"/>
        <v>100</v>
      </c>
      <c r="N469" s="22">
        <v>100</v>
      </c>
      <c r="O469" s="22">
        <v>100</v>
      </c>
    </row>
    <row r="470" spans="1:15" x14ac:dyDescent="0.25">
      <c r="A470" s="13">
        <v>613400</v>
      </c>
      <c r="B470" s="180" t="s">
        <v>248</v>
      </c>
      <c r="C470" s="96" t="s">
        <v>213</v>
      </c>
      <c r="D470" s="96"/>
      <c r="E470" s="96"/>
      <c r="F470" s="188">
        <f>F466+F467+F468+F469</f>
        <v>1454</v>
      </c>
      <c r="G470" s="188">
        <f t="shared" ref="G470:O470" si="188">G466+G467+G468+G469</f>
        <v>650</v>
      </c>
      <c r="H470" s="188">
        <f t="shared" si="188"/>
        <v>641</v>
      </c>
      <c r="I470" s="188">
        <f t="shared" si="188"/>
        <v>700</v>
      </c>
      <c r="J470" s="188">
        <f t="shared" si="188"/>
        <v>0</v>
      </c>
      <c r="K470" s="188">
        <f t="shared" si="188"/>
        <v>0</v>
      </c>
      <c r="L470" s="188">
        <f t="shared" si="188"/>
        <v>0</v>
      </c>
      <c r="M470" s="188">
        <f>M466+M467+M468+M469</f>
        <v>700</v>
      </c>
      <c r="N470" s="188">
        <f t="shared" si="188"/>
        <v>800</v>
      </c>
      <c r="O470" s="189">
        <f t="shared" si="188"/>
        <v>800</v>
      </c>
    </row>
    <row r="471" spans="1:15" x14ac:dyDescent="0.25">
      <c r="B471" s="128"/>
      <c r="F471" s="49"/>
      <c r="G471" s="49"/>
      <c r="H471" s="49"/>
      <c r="I471" s="49"/>
      <c r="J471" s="49"/>
      <c r="K471" s="49"/>
      <c r="L471" s="49"/>
      <c r="M471" s="49"/>
      <c r="N471" s="49"/>
      <c r="O471" s="49"/>
    </row>
    <row r="472" spans="1:15" x14ac:dyDescent="0.25">
      <c r="A472" s="7">
        <v>613814</v>
      </c>
      <c r="B472" s="185" t="s">
        <v>248</v>
      </c>
      <c r="C472" s="97" t="s">
        <v>186</v>
      </c>
      <c r="D472" s="97"/>
      <c r="E472" s="97"/>
      <c r="F472" s="24">
        <v>456</v>
      </c>
      <c r="G472" s="24">
        <v>530</v>
      </c>
      <c r="H472" s="24">
        <v>528</v>
      </c>
      <c r="I472" s="24">
        <v>550</v>
      </c>
      <c r="J472" s="24"/>
      <c r="K472" s="24"/>
      <c r="L472" s="24"/>
      <c r="M472" s="24">
        <f>L472+K472+J472+I472</f>
        <v>550</v>
      </c>
      <c r="N472" s="24">
        <v>550</v>
      </c>
      <c r="O472" s="24">
        <v>550</v>
      </c>
    </row>
    <row r="473" spans="1:15" x14ac:dyDescent="0.25">
      <c r="A473" s="13">
        <v>613800</v>
      </c>
      <c r="B473" s="180" t="s">
        <v>248</v>
      </c>
      <c r="C473" s="96" t="s">
        <v>184</v>
      </c>
      <c r="D473" s="96"/>
      <c r="E473" s="96"/>
      <c r="F473" s="188">
        <f>F472</f>
        <v>456</v>
      </c>
      <c r="G473" s="188">
        <f t="shared" ref="G473:O473" si="189">G472</f>
        <v>530</v>
      </c>
      <c r="H473" s="188">
        <f t="shared" si="189"/>
        <v>528</v>
      </c>
      <c r="I473" s="188">
        <f t="shared" si="189"/>
        <v>550</v>
      </c>
      <c r="J473" s="188">
        <f t="shared" si="189"/>
        <v>0</v>
      </c>
      <c r="K473" s="188">
        <f t="shared" si="189"/>
        <v>0</v>
      </c>
      <c r="L473" s="188">
        <f t="shared" si="189"/>
        <v>0</v>
      </c>
      <c r="M473" s="188">
        <f t="shared" si="189"/>
        <v>550</v>
      </c>
      <c r="N473" s="188">
        <f t="shared" si="189"/>
        <v>550</v>
      </c>
      <c r="O473" s="189">
        <f t="shared" si="189"/>
        <v>550</v>
      </c>
    </row>
    <row r="474" spans="1:15" x14ac:dyDescent="0.25">
      <c r="B474" s="128"/>
      <c r="F474" s="22"/>
      <c r="G474" s="22"/>
      <c r="H474" s="22"/>
      <c r="I474" s="22"/>
      <c r="J474" s="22"/>
      <c r="K474" s="22"/>
      <c r="L474" s="22"/>
      <c r="M474" s="22"/>
      <c r="N474" s="22"/>
      <c r="O474" s="22"/>
    </row>
    <row r="475" spans="1:15" x14ac:dyDescent="0.25">
      <c r="A475" s="7">
        <v>613911</v>
      </c>
      <c r="B475" s="185" t="s">
        <v>248</v>
      </c>
      <c r="C475" s="97" t="s">
        <v>290</v>
      </c>
      <c r="D475" s="97"/>
      <c r="E475" s="97"/>
      <c r="F475" s="23">
        <v>581</v>
      </c>
      <c r="G475" s="23">
        <v>1000</v>
      </c>
      <c r="H475" s="23">
        <v>581</v>
      </c>
      <c r="I475" s="23">
        <v>1000</v>
      </c>
      <c r="J475" s="23"/>
      <c r="K475" s="23"/>
      <c r="L475" s="23"/>
      <c r="M475" s="23">
        <f>L475+K475+J475+I475</f>
        <v>1000</v>
      </c>
      <c r="N475" s="23">
        <v>1000</v>
      </c>
      <c r="O475" s="23">
        <v>1000</v>
      </c>
    </row>
    <row r="476" spans="1:15" x14ac:dyDescent="0.25">
      <c r="A476" s="11">
        <v>613912</v>
      </c>
      <c r="B476" s="200" t="s">
        <v>248</v>
      </c>
      <c r="C476" s="108" t="s">
        <v>189</v>
      </c>
      <c r="D476" s="108"/>
      <c r="E476" s="108"/>
      <c r="F476" s="19">
        <v>874</v>
      </c>
      <c r="G476" s="19">
        <v>1000</v>
      </c>
      <c r="H476" s="19">
        <v>688</v>
      </c>
      <c r="I476" s="19">
        <v>1000</v>
      </c>
      <c r="J476" s="19"/>
      <c r="K476" s="19"/>
      <c r="L476" s="19"/>
      <c r="M476" s="19">
        <f t="shared" ref="M476:M493" si="190">L476+K476+J476+I476</f>
        <v>1000</v>
      </c>
      <c r="N476" s="19">
        <v>1000</v>
      </c>
      <c r="O476" s="19">
        <v>1000</v>
      </c>
    </row>
    <row r="477" spans="1:15" x14ac:dyDescent="0.25">
      <c r="A477" s="7">
        <v>613914</v>
      </c>
      <c r="B477" s="185" t="s">
        <v>248</v>
      </c>
      <c r="C477" s="97" t="s">
        <v>190</v>
      </c>
      <c r="D477" s="97"/>
      <c r="E477" s="97"/>
      <c r="F477" s="23">
        <v>1265</v>
      </c>
      <c r="G477" s="23">
        <v>320</v>
      </c>
      <c r="H477" s="23">
        <v>318</v>
      </c>
      <c r="I477" s="23">
        <v>1450</v>
      </c>
      <c r="J477" s="23"/>
      <c r="K477" s="23"/>
      <c r="L477" s="23"/>
      <c r="M477" s="23">
        <f t="shared" si="190"/>
        <v>1450</v>
      </c>
      <c r="N477" s="23">
        <v>1450</v>
      </c>
      <c r="O477" s="23">
        <v>1450</v>
      </c>
    </row>
    <row r="478" spans="1:15" x14ac:dyDescent="0.25">
      <c r="A478" s="11">
        <v>613914</v>
      </c>
      <c r="B478" s="200" t="s">
        <v>248</v>
      </c>
      <c r="C478" s="153" t="s">
        <v>276</v>
      </c>
      <c r="D478" s="119"/>
      <c r="E478" s="119"/>
      <c r="F478" s="19">
        <v>4719</v>
      </c>
      <c r="G478" s="19">
        <v>2900</v>
      </c>
      <c r="H478" s="19">
        <v>898</v>
      </c>
      <c r="I478" s="19">
        <v>3000</v>
      </c>
      <c r="J478" s="19"/>
      <c r="K478" s="19"/>
      <c r="L478" s="19"/>
      <c r="M478" s="19">
        <f t="shared" si="190"/>
        <v>3000</v>
      </c>
      <c r="N478" s="19">
        <v>3000</v>
      </c>
      <c r="O478" s="19">
        <v>3000</v>
      </c>
    </row>
    <row r="479" spans="1:15" x14ac:dyDescent="0.25">
      <c r="A479" s="7">
        <v>613916</v>
      </c>
      <c r="B479" s="185" t="s">
        <v>248</v>
      </c>
      <c r="C479" s="97" t="s">
        <v>504</v>
      </c>
      <c r="D479" s="97"/>
      <c r="E479" s="97"/>
      <c r="F479" s="23">
        <v>1567</v>
      </c>
      <c r="G479" s="23">
        <v>910</v>
      </c>
      <c r="H479" s="23">
        <v>910</v>
      </c>
      <c r="I479" s="23">
        <v>4000</v>
      </c>
      <c r="J479" s="23"/>
      <c r="K479" s="23"/>
      <c r="L479" s="23"/>
      <c r="M479" s="23">
        <v>4000</v>
      </c>
      <c r="N479" s="23">
        <v>2000</v>
      </c>
      <c r="O479" s="23">
        <v>2000</v>
      </c>
    </row>
    <row r="480" spans="1:15" x14ac:dyDescent="0.25">
      <c r="A480" s="11">
        <v>613922</v>
      </c>
      <c r="B480" s="200" t="s">
        <v>248</v>
      </c>
      <c r="C480" s="108" t="s">
        <v>196</v>
      </c>
      <c r="D480" s="108"/>
      <c r="E480" s="108"/>
      <c r="F480" s="19">
        <v>243</v>
      </c>
      <c r="G480" s="19">
        <v>450</v>
      </c>
      <c r="H480" s="19">
        <v>443</v>
      </c>
      <c r="I480" s="19">
        <v>500</v>
      </c>
      <c r="J480" s="19"/>
      <c r="K480" s="19"/>
      <c r="L480" s="19"/>
      <c r="M480" s="19">
        <f>L480+K480+J480+I480</f>
        <v>500</v>
      </c>
      <c r="N480" s="19">
        <v>500</v>
      </c>
      <c r="O480" s="19">
        <v>500</v>
      </c>
    </row>
    <row r="481" spans="1:15" x14ac:dyDescent="0.25">
      <c r="A481" s="7">
        <v>613961</v>
      </c>
      <c r="B481" s="185" t="s">
        <v>248</v>
      </c>
      <c r="C481" s="97" t="s">
        <v>191</v>
      </c>
      <c r="D481" s="97"/>
      <c r="E481" s="97"/>
      <c r="F481" s="23">
        <v>6166</v>
      </c>
      <c r="G481" s="23">
        <v>0</v>
      </c>
      <c r="H481" s="23">
        <v>0</v>
      </c>
      <c r="I481" s="23">
        <v>0</v>
      </c>
      <c r="J481" s="23"/>
      <c r="K481" s="23"/>
      <c r="L481" s="23"/>
      <c r="M481" s="23">
        <f t="shared" si="190"/>
        <v>0</v>
      </c>
      <c r="N481" s="23">
        <v>0</v>
      </c>
      <c r="O481" s="23">
        <v>0</v>
      </c>
    </row>
    <row r="482" spans="1:15" x14ac:dyDescent="0.25">
      <c r="A482" s="11">
        <v>613963</v>
      </c>
      <c r="B482" s="200" t="s">
        <v>248</v>
      </c>
      <c r="C482" s="108" t="s">
        <v>192</v>
      </c>
      <c r="D482" s="108"/>
      <c r="E482" s="108"/>
      <c r="F482" s="19">
        <v>5697</v>
      </c>
      <c r="G482" s="19">
        <v>5700</v>
      </c>
      <c r="H482" s="19">
        <v>5697</v>
      </c>
      <c r="I482" s="19">
        <v>5700</v>
      </c>
      <c r="J482" s="19"/>
      <c r="K482" s="19"/>
      <c r="L482" s="19"/>
      <c r="M482" s="19">
        <f t="shared" si="190"/>
        <v>5700</v>
      </c>
      <c r="N482" s="19">
        <v>5700</v>
      </c>
      <c r="O482" s="19">
        <v>5700</v>
      </c>
    </row>
    <row r="483" spans="1:15" x14ac:dyDescent="0.25">
      <c r="A483" s="7">
        <v>613973</v>
      </c>
      <c r="B483" s="185" t="s">
        <v>248</v>
      </c>
      <c r="C483" s="97" t="s">
        <v>198</v>
      </c>
      <c r="D483" s="97"/>
      <c r="E483" s="97"/>
      <c r="F483" s="23">
        <v>5808</v>
      </c>
      <c r="G483" s="23">
        <v>1910</v>
      </c>
      <c r="H483" s="23">
        <v>1128</v>
      </c>
      <c r="I483" s="23">
        <v>8910</v>
      </c>
      <c r="J483" s="23"/>
      <c r="K483" s="23"/>
      <c r="L483" s="23"/>
      <c r="M483" s="23">
        <f t="shared" si="190"/>
        <v>8910</v>
      </c>
      <c r="N483" s="23">
        <v>8910</v>
      </c>
      <c r="O483" s="23">
        <v>8910</v>
      </c>
    </row>
    <row r="484" spans="1:15" x14ac:dyDescent="0.25">
      <c r="A484" s="11">
        <v>613983</v>
      </c>
      <c r="B484" s="200" t="s">
        <v>248</v>
      </c>
      <c r="C484" s="108" t="s">
        <v>292</v>
      </c>
      <c r="D484" s="108"/>
      <c r="E484" s="108"/>
      <c r="F484" s="19">
        <v>1383</v>
      </c>
      <c r="G484" s="19">
        <v>2000</v>
      </c>
      <c r="H484" s="19">
        <v>1254</v>
      </c>
      <c r="I484" s="19">
        <v>1890</v>
      </c>
      <c r="J484" s="19"/>
      <c r="K484" s="19"/>
      <c r="L484" s="19"/>
      <c r="M484" s="19">
        <f t="shared" si="190"/>
        <v>1890</v>
      </c>
      <c r="N484" s="19">
        <v>1890</v>
      </c>
      <c r="O484" s="19">
        <v>1890</v>
      </c>
    </row>
    <row r="485" spans="1:15" x14ac:dyDescent="0.25">
      <c r="A485" s="7">
        <v>613983</v>
      </c>
      <c r="B485" s="185" t="s">
        <v>248</v>
      </c>
      <c r="C485" s="97" t="s">
        <v>291</v>
      </c>
      <c r="D485" s="97"/>
      <c r="E485" s="97"/>
      <c r="F485" s="23">
        <v>29</v>
      </c>
      <c r="G485" s="23">
        <v>10</v>
      </c>
      <c r="H485" s="23">
        <v>0</v>
      </c>
      <c r="I485" s="23">
        <v>42</v>
      </c>
      <c r="J485" s="23"/>
      <c r="K485" s="23"/>
      <c r="L485" s="23"/>
      <c r="M485" s="23">
        <f t="shared" si="190"/>
        <v>42</v>
      </c>
      <c r="N485" s="23">
        <v>42</v>
      </c>
      <c r="O485" s="23">
        <v>42</v>
      </c>
    </row>
    <row r="486" spans="1:15" x14ac:dyDescent="0.25">
      <c r="A486" s="11">
        <v>613986</v>
      </c>
      <c r="B486" s="200" t="s">
        <v>248</v>
      </c>
      <c r="C486" s="108" t="s">
        <v>201</v>
      </c>
      <c r="D486" s="108"/>
      <c r="E486" s="108"/>
      <c r="F486" s="19">
        <v>209</v>
      </c>
      <c r="G486" s="19">
        <v>70</v>
      </c>
      <c r="H486" s="19">
        <v>0</v>
      </c>
      <c r="I486" s="19">
        <v>295</v>
      </c>
      <c r="J486" s="19"/>
      <c r="K486" s="19"/>
      <c r="L486" s="19"/>
      <c r="M486" s="19">
        <f t="shared" si="190"/>
        <v>295</v>
      </c>
      <c r="N486" s="19">
        <v>295</v>
      </c>
      <c r="O486" s="19">
        <v>295</v>
      </c>
    </row>
    <row r="487" spans="1:15" x14ac:dyDescent="0.25">
      <c r="A487" s="7">
        <v>613987</v>
      </c>
      <c r="B487" s="185" t="s">
        <v>248</v>
      </c>
      <c r="C487" s="97" t="s">
        <v>202</v>
      </c>
      <c r="D487" s="97"/>
      <c r="E487" s="97"/>
      <c r="F487" s="23">
        <v>313</v>
      </c>
      <c r="G487" s="23">
        <v>105</v>
      </c>
      <c r="H487" s="23">
        <v>0</v>
      </c>
      <c r="I487" s="23">
        <v>445</v>
      </c>
      <c r="J487" s="23"/>
      <c r="K487" s="23"/>
      <c r="L487" s="23"/>
      <c r="M487" s="23">
        <f t="shared" si="190"/>
        <v>445</v>
      </c>
      <c r="N487" s="23">
        <v>445</v>
      </c>
      <c r="O487" s="23">
        <v>445</v>
      </c>
    </row>
    <row r="488" spans="1:15" x14ac:dyDescent="0.25">
      <c r="A488" s="11">
        <v>613988</v>
      </c>
      <c r="B488" s="200" t="s">
        <v>248</v>
      </c>
      <c r="C488" s="108" t="s">
        <v>203</v>
      </c>
      <c r="D488" s="108"/>
      <c r="E488" s="108"/>
      <c r="F488" s="19">
        <v>500</v>
      </c>
      <c r="G488" s="19">
        <v>165</v>
      </c>
      <c r="H488" s="19">
        <v>0</v>
      </c>
      <c r="I488" s="19">
        <v>703</v>
      </c>
      <c r="J488" s="19"/>
      <c r="K488" s="19"/>
      <c r="L488" s="19"/>
      <c r="M488" s="19">
        <f t="shared" si="190"/>
        <v>703</v>
      </c>
      <c r="N488" s="19">
        <v>703</v>
      </c>
      <c r="O488" s="19">
        <v>703</v>
      </c>
    </row>
    <row r="489" spans="1:15" x14ac:dyDescent="0.25">
      <c r="A489" s="7">
        <v>613991</v>
      </c>
      <c r="B489" s="185" t="s">
        <v>248</v>
      </c>
      <c r="C489" s="97" t="s">
        <v>293</v>
      </c>
      <c r="D489" s="97"/>
      <c r="E489" s="97"/>
      <c r="F489" s="23">
        <v>4563</v>
      </c>
      <c r="G489" s="23">
        <v>0</v>
      </c>
      <c r="H489" s="23">
        <v>0</v>
      </c>
      <c r="I489" s="23"/>
      <c r="J489" s="23"/>
      <c r="K489" s="23"/>
      <c r="L489" s="23"/>
      <c r="M489" s="23">
        <f t="shared" si="190"/>
        <v>0</v>
      </c>
      <c r="N489" s="23">
        <v>0</v>
      </c>
      <c r="O489" s="23">
        <v>0</v>
      </c>
    </row>
    <row r="490" spans="1:15" x14ac:dyDescent="0.25">
      <c r="A490" s="11">
        <v>613991</v>
      </c>
      <c r="B490" s="200" t="s">
        <v>248</v>
      </c>
      <c r="C490" s="108" t="s">
        <v>278</v>
      </c>
      <c r="D490" s="108"/>
      <c r="E490" s="108"/>
      <c r="F490" s="19">
        <v>637</v>
      </c>
      <c r="G490" s="19">
        <v>2000</v>
      </c>
      <c r="H490" s="19">
        <v>3651</v>
      </c>
      <c r="I490" s="19">
        <v>4000</v>
      </c>
      <c r="J490" s="19"/>
      <c r="K490" s="19"/>
      <c r="L490" s="19"/>
      <c r="M490" s="19">
        <f t="shared" si="190"/>
        <v>4000</v>
      </c>
      <c r="N490" s="19">
        <v>4000</v>
      </c>
      <c r="O490" s="19">
        <v>4000</v>
      </c>
    </row>
    <row r="491" spans="1:15" x14ac:dyDescent="0.25">
      <c r="A491" s="7">
        <v>613991</v>
      </c>
      <c r="B491" s="185" t="s">
        <v>248</v>
      </c>
      <c r="C491" s="97" t="s">
        <v>294</v>
      </c>
      <c r="D491" s="97"/>
      <c r="E491" s="97"/>
      <c r="F491" s="23">
        <v>905</v>
      </c>
      <c r="G491" s="23">
        <v>840</v>
      </c>
      <c r="H491" s="23">
        <v>630</v>
      </c>
      <c r="I491" s="23">
        <v>840</v>
      </c>
      <c r="J491" s="23"/>
      <c r="K491" s="23"/>
      <c r="L491" s="23"/>
      <c r="M491" s="23">
        <f t="shared" si="190"/>
        <v>840</v>
      </c>
      <c r="N491" s="23">
        <v>840</v>
      </c>
      <c r="O491" s="23">
        <v>840</v>
      </c>
    </row>
    <row r="492" spans="1:15" x14ac:dyDescent="0.25">
      <c r="A492" s="11">
        <v>613991</v>
      </c>
      <c r="B492" s="200" t="s">
        <v>266</v>
      </c>
      <c r="C492" s="123" t="s">
        <v>295</v>
      </c>
      <c r="D492" s="123"/>
      <c r="E492" s="123"/>
      <c r="F492" s="19">
        <v>0</v>
      </c>
      <c r="G492" s="19">
        <v>0</v>
      </c>
      <c r="H492" s="19">
        <v>0</v>
      </c>
      <c r="I492" s="19">
        <v>1000</v>
      </c>
      <c r="J492" s="19"/>
      <c r="K492" s="19"/>
      <c r="L492" s="19"/>
      <c r="M492" s="19">
        <f t="shared" si="190"/>
        <v>1000</v>
      </c>
      <c r="N492" s="19">
        <v>1000</v>
      </c>
      <c r="O492" s="19">
        <v>1000</v>
      </c>
    </row>
    <row r="493" spans="1:15" x14ac:dyDescent="0.25">
      <c r="A493" s="7">
        <v>613999</v>
      </c>
      <c r="B493" s="185" t="s">
        <v>248</v>
      </c>
      <c r="C493" s="97" t="s">
        <v>204</v>
      </c>
      <c r="D493" s="97"/>
      <c r="E493" s="97"/>
      <c r="F493" s="23">
        <v>0</v>
      </c>
      <c r="G493" s="23">
        <v>0</v>
      </c>
      <c r="H493" s="23">
        <v>0</v>
      </c>
      <c r="I493" s="23">
        <v>5340</v>
      </c>
      <c r="J493" s="23"/>
      <c r="K493" s="23"/>
      <c r="L493" s="23"/>
      <c r="M493" s="23">
        <f t="shared" si="190"/>
        <v>5340</v>
      </c>
      <c r="N493" s="23">
        <v>0</v>
      </c>
      <c r="O493" s="23">
        <v>0</v>
      </c>
    </row>
    <row r="494" spans="1:15" x14ac:dyDescent="0.25">
      <c r="A494" s="198">
        <v>613900</v>
      </c>
      <c r="B494" s="139"/>
      <c r="C494" s="139" t="s">
        <v>271</v>
      </c>
      <c r="D494" s="94"/>
      <c r="E494" s="94"/>
      <c r="F494" s="107">
        <f t="shared" ref="F494:O494" si="191">F475+F476+F477+F478+F479+F480+F481+F482+F483+F484+F485+F486+F487+F488+F489+F490+F491+F492+F493</f>
        <v>35459</v>
      </c>
      <c r="G494" s="107">
        <f t="shared" si="191"/>
        <v>19380</v>
      </c>
      <c r="H494" s="107">
        <f t="shared" si="191"/>
        <v>16198</v>
      </c>
      <c r="I494" s="107">
        <f t="shared" si="191"/>
        <v>40115</v>
      </c>
      <c r="J494" s="107">
        <f t="shared" si="191"/>
        <v>0</v>
      </c>
      <c r="K494" s="107">
        <f t="shared" si="191"/>
        <v>0</v>
      </c>
      <c r="L494" s="107">
        <f t="shared" si="191"/>
        <v>0</v>
      </c>
      <c r="M494" s="107">
        <f>M475+M476+M477+M478+M479+M480+M481+M482+M483+M484+M485+M486+M487+M488+M489+M490+M491+M492+M493</f>
        <v>40115</v>
      </c>
      <c r="N494" s="107">
        <f t="shared" si="191"/>
        <v>32775</v>
      </c>
      <c r="O494" s="199">
        <f t="shared" si="191"/>
        <v>32775</v>
      </c>
    </row>
    <row r="495" spans="1:15" x14ac:dyDescent="0.25">
      <c r="A495" s="176">
        <v>613000</v>
      </c>
      <c r="B495" s="115"/>
      <c r="C495" s="136" t="s">
        <v>272</v>
      </c>
      <c r="D495" s="136"/>
      <c r="E495" s="136"/>
      <c r="F495" s="98">
        <f t="shared" ref="F495:O495" si="192">F456+F461+F470+F473+F494</f>
        <v>41597</v>
      </c>
      <c r="G495" s="98">
        <f t="shared" si="192"/>
        <v>25220</v>
      </c>
      <c r="H495" s="98">
        <f t="shared" si="192"/>
        <v>20747</v>
      </c>
      <c r="I495" s="98">
        <f t="shared" si="192"/>
        <v>46645</v>
      </c>
      <c r="J495" s="98">
        <f t="shared" si="192"/>
        <v>0</v>
      </c>
      <c r="K495" s="98">
        <f t="shared" si="192"/>
        <v>0</v>
      </c>
      <c r="L495" s="98">
        <f t="shared" si="192"/>
        <v>0</v>
      </c>
      <c r="M495" s="98">
        <f>M456+M461+M470+M473+M494</f>
        <v>46645</v>
      </c>
      <c r="N495" s="98">
        <f t="shared" si="192"/>
        <v>39745</v>
      </c>
      <c r="O495" s="99">
        <f t="shared" si="192"/>
        <v>39745</v>
      </c>
    </row>
    <row r="496" spans="1:15" x14ac:dyDescent="0.25">
      <c r="A496" s="85"/>
      <c r="B496" s="86" t="s">
        <v>246</v>
      </c>
      <c r="C496" s="86"/>
      <c r="D496" s="87"/>
      <c r="E496" s="88"/>
      <c r="F496" s="1" t="s">
        <v>16</v>
      </c>
      <c r="G496" s="1"/>
      <c r="H496" s="1" t="s">
        <v>19</v>
      </c>
      <c r="I496" s="1"/>
      <c r="J496" s="1"/>
      <c r="K496" s="1"/>
      <c r="L496" s="1"/>
      <c r="M496" s="1"/>
      <c r="N496" s="387" t="s">
        <v>5</v>
      </c>
      <c r="O496" s="388"/>
    </row>
    <row r="497" spans="1:15" x14ac:dyDescent="0.25">
      <c r="A497" s="89" t="s">
        <v>2</v>
      </c>
      <c r="B497" s="90" t="s">
        <v>247</v>
      </c>
      <c r="C497" s="389" t="s">
        <v>4</v>
      </c>
      <c r="D497" s="390"/>
      <c r="E497" s="391"/>
      <c r="F497" s="2" t="s">
        <v>18</v>
      </c>
      <c r="G497" s="2" t="s">
        <v>7</v>
      </c>
      <c r="H497" s="2" t="s">
        <v>20</v>
      </c>
      <c r="I497" s="2" t="s">
        <v>14</v>
      </c>
      <c r="J497" s="2" t="s">
        <v>12</v>
      </c>
      <c r="K497" s="2" t="s">
        <v>10</v>
      </c>
      <c r="L497" s="2" t="s">
        <v>9</v>
      </c>
      <c r="M497" s="2" t="s">
        <v>7</v>
      </c>
      <c r="N497" s="392" t="s">
        <v>6</v>
      </c>
      <c r="O497" s="393"/>
    </row>
    <row r="498" spans="1:15" x14ac:dyDescent="0.25">
      <c r="A498" s="92" t="s">
        <v>3</v>
      </c>
      <c r="B498" s="93" t="s">
        <v>3</v>
      </c>
      <c r="C498" s="93"/>
      <c r="D498" s="94"/>
      <c r="E498" s="95"/>
      <c r="F498" s="3">
        <v>2023</v>
      </c>
      <c r="G498" s="3">
        <v>2024</v>
      </c>
      <c r="H498" s="3" t="s">
        <v>17</v>
      </c>
      <c r="I498" s="3" t="s">
        <v>15</v>
      </c>
      <c r="J498" s="3" t="s">
        <v>13</v>
      </c>
      <c r="K498" s="3" t="s">
        <v>11</v>
      </c>
      <c r="L498" s="3" t="s">
        <v>8</v>
      </c>
      <c r="M498" s="3">
        <v>2025</v>
      </c>
      <c r="N498" s="8">
        <v>2026</v>
      </c>
      <c r="O498" s="9">
        <v>2027</v>
      </c>
    </row>
    <row r="499" spans="1:15" x14ac:dyDescent="0.25">
      <c r="A499" s="7">
        <v>614234</v>
      </c>
      <c r="B499" s="185" t="s">
        <v>296</v>
      </c>
      <c r="C499" s="97" t="s">
        <v>220</v>
      </c>
      <c r="D499" s="97"/>
      <c r="E499" s="97"/>
      <c r="F499" s="111">
        <v>7240</v>
      </c>
      <c r="G499" s="111">
        <v>7630</v>
      </c>
      <c r="H499" s="111">
        <v>7630</v>
      </c>
      <c r="I499" s="111">
        <v>11500</v>
      </c>
      <c r="J499" s="111"/>
      <c r="K499" s="111"/>
      <c r="L499" s="111"/>
      <c r="M499" s="111">
        <v>11500</v>
      </c>
      <c r="N499" s="111">
        <v>11000</v>
      </c>
      <c r="O499" s="111">
        <v>11000</v>
      </c>
    </row>
    <row r="500" spans="1:15" x14ac:dyDescent="0.25">
      <c r="A500" s="7">
        <v>614234</v>
      </c>
      <c r="B500" s="185" t="s">
        <v>297</v>
      </c>
      <c r="C500" s="97" t="s">
        <v>298</v>
      </c>
      <c r="D500" s="97"/>
      <c r="E500" s="97"/>
      <c r="F500" s="111">
        <v>300</v>
      </c>
      <c r="G500" s="111">
        <v>100</v>
      </c>
      <c r="H500" s="111">
        <v>100</v>
      </c>
      <c r="I500" s="111">
        <v>1000</v>
      </c>
      <c r="J500" s="111"/>
      <c r="K500" s="111"/>
      <c r="L500" s="111"/>
      <c r="M500" s="111">
        <v>1000</v>
      </c>
      <c r="N500" s="111">
        <v>600</v>
      </c>
      <c r="O500" s="111">
        <v>600</v>
      </c>
    </row>
    <row r="501" spans="1:15" x14ac:dyDescent="0.25">
      <c r="A501" s="12">
        <v>614239</v>
      </c>
      <c r="B501" s="184" t="s">
        <v>297</v>
      </c>
      <c r="C501" s="87" t="s">
        <v>299</v>
      </c>
      <c r="D501" s="87"/>
      <c r="E501" s="87"/>
      <c r="F501" s="104">
        <v>0</v>
      </c>
      <c r="G501" s="104">
        <v>350</v>
      </c>
      <c r="H501" s="104">
        <v>347</v>
      </c>
      <c r="I501" s="104">
        <v>2000</v>
      </c>
      <c r="J501" s="104"/>
      <c r="K501" s="104"/>
      <c r="L501" s="104"/>
      <c r="M501" s="104">
        <v>2000</v>
      </c>
      <c r="N501" s="104">
        <v>500</v>
      </c>
      <c r="O501" s="104">
        <v>500</v>
      </c>
    </row>
    <row r="502" spans="1:15" x14ac:dyDescent="0.25">
      <c r="A502" s="10"/>
      <c r="B502" s="196"/>
      <c r="C502" s="94" t="s">
        <v>221</v>
      </c>
      <c r="D502" s="94"/>
      <c r="E502" s="94"/>
      <c r="F502" s="110"/>
      <c r="G502" s="110"/>
      <c r="H502" s="110"/>
      <c r="I502" s="110"/>
      <c r="J502" s="110"/>
      <c r="K502" s="110"/>
      <c r="L502" s="110"/>
      <c r="M502" s="110"/>
      <c r="N502" s="110"/>
      <c r="O502" s="110"/>
    </row>
    <row r="503" spans="1:15" x14ac:dyDescent="0.25">
      <c r="A503" s="7">
        <v>614239</v>
      </c>
      <c r="B503" s="185" t="s">
        <v>297</v>
      </c>
      <c r="C503" s="97" t="s">
        <v>224</v>
      </c>
      <c r="D503" s="97"/>
      <c r="E503" s="97"/>
      <c r="F503" s="111">
        <v>2000</v>
      </c>
      <c r="G503" s="111">
        <v>2000</v>
      </c>
      <c r="H503" s="111">
        <v>0</v>
      </c>
      <c r="I503" s="111">
        <v>3000</v>
      </c>
      <c r="J503" s="111"/>
      <c r="K503" s="111"/>
      <c r="L503" s="111"/>
      <c r="M503" s="111">
        <f t="shared" ref="M503" si="193">I503+J503+L503</f>
        <v>3000</v>
      </c>
      <c r="N503" s="111">
        <v>3000</v>
      </c>
      <c r="O503" s="111">
        <v>3000</v>
      </c>
    </row>
    <row r="504" spans="1:15" x14ac:dyDescent="0.25">
      <c r="A504" s="201">
        <v>614200</v>
      </c>
      <c r="B504" s="202"/>
      <c r="C504" s="203" t="s">
        <v>218</v>
      </c>
      <c r="D504" s="203"/>
      <c r="E504" s="203"/>
      <c r="F504" s="107">
        <f>F499+F500+F501+F503</f>
        <v>9540</v>
      </c>
      <c r="G504" s="107">
        <f t="shared" ref="G504:O504" si="194">G499+G500+G501+G503</f>
        <v>10080</v>
      </c>
      <c r="H504" s="107">
        <f t="shared" si="194"/>
        <v>8077</v>
      </c>
      <c r="I504" s="107">
        <f t="shared" si="194"/>
        <v>17500</v>
      </c>
      <c r="J504" s="107">
        <f t="shared" si="194"/>
        <v>0</v>
      </c>
      <c r="K504" s="107">
        <f t="shared" si="194"/>
        <v>0</v>
      </c>
      <c r="L504" s="107">
        <f t="shared" si="194"/>
        <v>0</v>
      </c>
      <c r="M504" s="107">
        <f>I504+J504+L504</f>
        <v>17500</v>
      </c>
      <c r="N504" s="107">
        <f t="shared" si="194"/>
        <v>15100</v>
      </c>
      <c r="O504" s="199">
        <f t="shared" si="194"/>
        <v>15100</v>
      </c>
    </row>
    <row r="505" spans="1:15" x14ac:dyDescent="0.25">
      <c r="B505" s="128"/>
      <c r="F505" s="129"/>
    </row>
    <row r="506" spans="1:15" x14ac:dyDescent="0.25">
      <c r="A506" s="7">
        <v>614811</v>
      </c>
      <c r="B506" s="186" t="s">
        <v>248</v>
      </c>
      <c r="C506" s="97" t="s">
        <v>234</v>
      </c>
      <c r="D506" s="97"/>
      <c r="E506" s="97"/>
      <c r="F506" s="111">
        <v>54</v>
      </c>
      <c r="G506" s="97">
        <v>0</v>
      </c>
      <c r="H506" s="97">
        <v>0</v>
      </c>
      <c r="I506" s="97">
        <v>100</v>
      </c>
      <c r="J506" s="97"/>
      <c r="K506" s="97"/>
      <c r="L506" s="97"/>
      <c r="M506" s="97">
        <f>L506+K506+J506+I506</f>
        <v>100</v>
      </c>
      <c r="N506" s="97">
        <v>100</v>
      </c>
      <c r="O506" s="97">
        <v>100</v>
      </c>
    </row>
    <row r="507" spans="1:15" x14ac:dyDescent="0.25">
      <c r="A507" s="7">
        <v>614817</v>
      </c>
      <c r="B507" s="186" t="s">
        <v>248</v>
      </c>
      <c r="C507" s="97" t="s">
        <v>235</v>
      </c>
      <c r="D507" s="97"/>
      <c r="E507" s="97"/>
      <c r="F507" s="181">
        <v>0</v>
      </c>
      <c r="G507" s="97">
        <v>0</v>
      </c>
      <c r="H507" s="97">
        <v>0</v>
      </c>
      <c r="I507" s="97">
        <v>0</v>
      </c>
      <c r="J507" s="97"/>
      <c r="K507" s="97"/>
      <c r="L507" s="97"/>
      <c r="M507" s="97">
        <f t="shared" ref="M507:M509" si="195">L507+K507+J507+I507</f>
        <v>0</v>
      </c>
      <c r="N507" s="97">
        <v>0</v>
      </c>
      <c r="O507" s="97">
        <v>0</v>
      </c>
    </row>
    <row r="508" spans="1:15" x14ac:dyDescent="0.25">
      <c r="A508" s="7">
        <v>614819</v>
      </c>
      <c r="B508" s="186" t="s">
        <v>248</v>
      </c>
      <c r="C508" s="97" t="s">
        <v>236</v>
      </c>
      <c r="D508" s="97"/>
      <c r="E508" s="97"/>
      <c r="F508" s="111">
        <v>3027</v>
      </c>
      <c r="G508" s="97">
        <v>0</v>
      </c>
      <c r="H508" s="97">
        <v>0</v>
      </c>
      <c r="I508" s="97">
        <v>0</v>
      </c>
      <c r="J508" s="97"/>
      <c r="K508" s="97"/>
      <c r="L508" s="97"/>
      <c r="M508" s="97">
        <f t="shared" si="195"/>
        <v>0</v>
      </c>
      <c r="N508" s="97">
        <v>0</v>
      </c>
      <c r="O508" s="97">
        <v>0</v>
      </c>
    </row>
    <row r="509" spans="1:15" x14ac:dyDescent="0.25">
      <c r="A509" s="201">
        <v>614800</v>
      </c>
      <c r="B509" s="204" t="s">
        <v>248</v>
      </c>
      <c r="C509" s="203" t="s">
        <v>233</v>
      </c>
      <c r="D509" s="203"/>
      <c r="E509" s="203"/>
      <c r="F509" s="107">
        <f>F506+F507+F508</f>
        <v>3081</v>
      </c>
      <c r="G509" s="107">
        <f t="shared" ref="G509:O509" si="196">G506+G507+G508</f>
        <v>0</v>
      </c>
      <c r="H509" s="107">
        <f t="shared" si="196"/>
        <v>0</v>
      </c>
      <c r="I509" s="107">
        <f t="shared" si="196"/>
        <v>100</v>
      </c>
      <c r="J509" s="107"/>
      <c r="K509" s="107"/>
      <c r="L509" s="107"/>
      <c r="M509" s="203">
        <f t="shared" si="195"/>
        <v>100</v>
      </c>
      <c r="N509" s="107">
        <f t="shared" si="196"/>
        <v>100</v>
      </c>
      <c r="O509" s="199">
        <f t="shared" si="196"/>
        <v>100</v>
      </c>
    </row>
    <row r="510" spans="1:15" x14ac:dyDescent="0.25">
      <c r="A510" s="176">
        <v>614000</v>
      </c>
      <c r="B510" s="191"/>
      <c r="C510" s="192" t="s">
        <v>275</v>
      </c>
      <c r="D510" s="179"/>
      <c r="E510" s="179"/>
      <c r="F510" s="98">
        <f>F504+F509</f>
        <v>12621</v>
      </c>
      <c r="G510" s="98">
        <f t="shared" ref="G510:L510" si="197">G504+G509</f>
        <v>10080</v>
      </c>
      <c r="H510" s="98">
        <f t="shared" si="197"/>
        <v>8077</v>
      </c>
      <c r="I510" s="98">
        <f t="shared" si="197"/>
        <v>17600</v>
      </c>
      <c r="J510" s="98">
        <f t="shared" si="197"/>
        <v>0</v>
      </c>
      <c r="K510" s="98">
        <f t="shared" si="197"/>
        <v>0</v>
      </c>
      <c r="L510" s="98">
        <f t="shared" si="197"/>
        <v>0</v>
      </c>
      <c r="M510" s="98">
        <f>M504+M509</f>
        <v>17600</v>
      </c>
      <c r="N510" s="98">
        <f>N504+N509</f>
        <v>15200</v>
      </c>
      <c r="O510" s="99">
        <f t="shared" ref="O510" si="198">O504+O509</f>
        <v>15200</v>
      </c>
    </row>
    <row r="511" spans="1:15" x14ac:dyDescent="0.25">
      <c r="B511" s="128"/>
      <c r="F511" s="129"/>
    </row>
    <row r="512" spans="1:15" x14ac:dyDescent="0.25">
      <c r="A512" s="12">
        <v>616331</v>
      </c>
      <c r="B512" s="193" t="s">
        <v>318</v>
      </c>
      <c r="C512" s="87" t="s">
        <v>319</v>
      </c>
      <c r="D512" s="87"/>
      <c r="E512" s="87"/>
      <c r="F512" s="104">
        <v>4938</v>
      </c>
      <c r="G512" s="104">
        <v>4910</v>
      </c>
      <c r="H512" s="104">
        <v>3739</v>
      </c>
      <c r="I512" s="104">
        <v>4400</v>
      </c>
      <c r="J512" s="104"/>
      <c r="K512" s="104"/>
      <c r="L512" s="104"/>
      <c r="M512" s="104">
        <f>L512+K512+J512+I512</f>
        <v>4400</v>
      </c>
      <c r="N512" s="104">
        <v>3900</v>
      </c>
      <c r="O512" s="104">
        <v>3400</v>
      </c>
    </row>
    <row r="513" spans="1:15" x14ac:dyDescent="0.25">
      <c r="A513" s="10"/>
      <c r="B513" s="194"/>
      <c r="C513" s="94" t="s">
        <v>320</v>
      </c>
      <c r="D513" s="94"/>
      <c r="E513" s="94"/>
      <c r="F513" s="195"/>
      <c r="G513" s="120"/>
      <c r="H513" s="120"/>
      <c r="I513" s="120"/>
      <c r="J513" s="120"/>
      <c r="K513" s="120"/>
      <c r="L513" s="120"/>
      <c r="M513" s="120"/>
      <c r="N513" s="120"/>
      <c r="O513" s="120"/>
    </row>
    <row r="514" spans="1:15" x14ac:dyDescent="0.25">
      <c r="A514" s="201">
        <v>616300</v>
      </c>
      <c r="B514" s="204" t="s">
        <v>318</v>
      </c>
      <c r="C514" s="203" t="s">
        <v>300</v>
      </c>
      <c r="D514" s="203"/>
      <c r="E514" s="94"/>
      <c r="F514" s="107">
        <f>F512</f>
        <v>4938</v>
      </c>
      <c r="G514" s="107">
        <f t="shared" ref="G514:L514" si="199">G512</f>
        <v>4910</v>
      </c>
      <c r="H514" s="107">
        <f t="shared" si="199"/>
        <v>3739</v>
      </c>
      <c r="I514" s="107">
        <f t="shared" si="199"/>
        <v>4400</v>
      </c>
      <c r="J514" s="107">
        <f t="shared" si="199"/>
        <v>0</v>
      </c>
      <c r="K514" s="107">
        <f t="shared" si="199"/>
        <v>0</v>
      </c>
      <c r="L514" s="107">
        <f t="shared" si="199"/>
        <v>0</v>
      </c>
      <c r="M514" s="107">
        <f>L514+K514+J514+I514</f>
        <v>4400</v>
      </c>
      <c r="N514" s="107">
        <v>3900</v>
      </c>
      <c r="O514" s="199">
        <v>3400</v>
      </c>
    </row>
    <row r="515" spans="1:15" x14ac:dyDescent="0.25">
      <c r="A515" s="5"/>
      <c r="B515" s="125"/>
      <c r="C515" s="122"/>
      <c r="D515" s="122"/>
      <c r="E515" s="108"/>
      <c r="F515" s="129"/>
    </row>
    <row r="516" spans="1:15" x14ac:dyDescent="0.25">
      <c r="A516" s="7">
        <v>617111</v>
      </c>
      <c r="B516" s="186" t="s">
        <v>248</v>
      </c>
      <c r="C516" s="144" t="s">
        <v>301</v>
      </c>
      <c r="D516" s="96"/>
      <c r="E516" s="97"/>
      <c r="F516" s="111">
        <v>0</v>
      </c>
      <c r="G516" s="111">
        <v>0</v>
      </c>
      <c r="H516" s="111">
        <v>0</v>
      </c>
      <c r="I516" s="111">
        <v>2000</v>
      </c>
      <c r="J516" s="111"/>
      <c r="K516" s="111"/>
      <c r="L516" s="111"/>
      <c r="M516" s="111">
        <f>L516+K516+J516+I516</f>
        <v>2000</v>
      </c>
      <c r="N516" s="111">
        <v>3000</v>
      </c>
      <c r="O516" s="111">
        <v>3000</v>
      </c>
    </row>
    <row r="517" spans="1:15" x14ac:dyDescent="0.25">
      <c r="A517" s="32"/>
      <c r="B517" s="204" t="s">
        <v>248</v>
      </c>
      <c r="C517" s="203" t="s">
        <v>302</v>
      </c>
      <c r="D517" s="203"/>
      <c r="E517" s="94"/>
      <c r="F517" s="107">
        <f>F516</f>
        <v>0</v>
      </c>
      <c r="G517" s="107">
        <f t="shared" ref="G517:O517" si="200">G516</f>
        <v>0</v>
      </c>
      <c r="H517" s="107">
        <f t="shared" si="200"/>
        <v>0</v>
      </c>
      <c r="I517" s="107">
        <f t="shared" si="200"/>
        <v>2000</v>
      </c>
      <c r="J517" s="107">
        <f t="shared" si="200"/>
        <v>0</v>
      </c>
      <c r="K517" s="107">
        <f t="shared" si="200"/>
        <v>0</v>
      </c>
      <c r="L517" s="107">
        <f t="shared" si="200"/>
        <v>0</v>
      </c>
      <c r="M517" s="107">
        <f t="shared" si="200"/>
        <v>2000</v>
      </c>
      <c r="N517" s="107">
        <f t="shared" si="200"/>
        <v>3000</v>
      </c>
      <c r="O517" s="199">
        <f t="shared" si="200"/>
        <v>3000</v>
      </c>
    </row>
    <row r="518" spans="1:15" x14ac:dyDescent="0.25">
      <c r="A518" s="112"/>
      <c r="B518" s="125"/>
      <c r="C518" s="122"/>
      <c r="D518" s="122"/>
      <c r="E518" s="122"/>
      <c r="F518" s="129"/>
    </row>
    <row r="519" spans="1:15" x14ac:dyDescent="0.25">
      <c r="A519" s="13">
        <v>699999</v>
      </c>
      <c r="B519" s="190" t="s">
        <v>248</v>
      </c>
      <c r="C519" s="96" t="s">
        <v>374</v>
      </c>
      <c r="D519" s="96"/>
      <c r="E519" s="96"/>
      <c r="F519" s="98">
        <v>0</v>
      </c>
      <c r="G519" s="98">
        <v>10000</v>
      </c>
      <c r="H519" s="98">
        <v>0</v>
      </c>
      <c r="I519" s="98">
        <v>10000</v>
      </c>
      <c r="J519" s="98"/>
      <c r="K519" s="98"/>
      <c r="L519" s="98"/>
      <c r="M519" s="98">
        <v>10000</v>
      </c>
      <c r="N519" s="98">
        <v>10000</v>
      </c>
      <c r="O519" s="99">
        <v>10000</v>
      </c>
    </row>
    <row r="520" spans="1:15" x14ac:dyDescent="0.25">
      <c r="A520" s="112"/>
      <c r="B520" s="125"/>
      <c r="C520" s="122"/>
      <c r="D520" s="122"/>
      <c r="E520" s="122"/>
      <c r="F520" s="129"/>
    </row>
    <row r="521" spans="1:15" x14ac:dyDescent="0.25">
      <c r="A521" s="7">
        <v>821300</v>
      </c>
      <c r="B521" s="186" t="s">
        <v>248</v>
      </c>
      <c r="C521" s="97" t="s">
        <v>284</v>
      </c>
      <c r="D521" s="97"/>
      <c r="E521" s="97"/>
      <c r="F521" s="111">
        <v>9904</v>
      </c>
      <c r="G521" s="97">
        <v>0</v>
      </c>
      <c r="H521" s="97">
        <v>0</v>
      </c>
      <c r="I521" s="97">
        <v>0</v>
      </c>
      <c r="J521" s="97"/>
      <c r="K521" s="97"/>
      <c r="L521" s="97"/>
      <c r="M521" s="97">
        <f>I521+J521+K521+L521</f>
        <v>0</v>
      </c>
      <c r="N521" s="97">
        <v>0</v>
      </c>
      <c r="O521" s="97">
        <v>0</v>
      </c>
    </row>
    <row r="522" spans="1:15" x14ac:dyDescent="0.25">
      <c r="A522" s="7">
        <v>823331</v>
      </c>
      <c r="B522" s="186" t="s">
        <v>318</v>
      </c>
      <c r="C522" s="97" t="s">
        <v>304</v>
      </c>
      <c r="D522" s="97"/>
      <c r="E522" s="97"/>
      <c r="F522" s="111">
        <v>7195</v>
      </c>
      <c r="G522" s="111">
        <v>8400</v>
      </c>
      <c r="H522" s="111">
        <v>6187</v>
      </c>
      <c r="I522" s="111">
        <v>8900</v>
      </c>
      <c r="J522" s="111"/>
      <c r="K522" s="111"/>
      <c r="L522" s="97"/>
      <c r="M522" s="111">
        <f t="shared" ref="M522:M523" si="201">I522+J522+K522+L522</f>
        <v>8900</v>
      </c>
      <c r="N522" s="111">
        <v>9400</v>
      </c>
      <c r="O522" s="111">
        <v>9900</v>
      </c>
    </row>
    <row r="523" spans="1:15" x14ac:dyDescent="0.25">
      <c r="A523" s="13">
        <v>820000</v>
      </c>
      <c r="B523" s="186"/>
      <c r="C523" s="136" t="s">
        <v>303</v>
      </c>
      <c r="D523" s="97"/>
      <c r="E523" s="97"/>
      <c r="F523" s="98">
        <f t="shared" ref="F523:O523" si="202">F521+F522</f>
        <v>17099</v>
      </c>
      <c r="G523" s="98">
        <f t="shared" si="202"/>
        <v>8400</v>
      </c>
      <c r="H523" s="98">
        <f t="shared" si="202"/>
        <v>6187</v>
      </c>
      <c r="I523" s="98">
        <f t="shared" si="202"/>
        <v>8900</v>
      </c>
      <c r="J523" s="98">
        <f t="shared" si="202"/>
        <v>0</v>
      </c>
      <c r="K523" s="98">
        <f t="shared" si="202"/>
        <v>0</v>
      </c>
      <c r="L523" s="98">
        <v>0</v>
      </c>
      <c r="M523" s="98">
        <f t="shared" si="201"/>
        <v>8900</v>
      </c>
      <c r="N523" s="98">
        <f t="shared" si="202"/>
        <v>9400</v>
      </c>
      <c r="O523" s="99">
        <f t="shared" si="202"/>
        <v>9900</v>
      </c>
    </row>
    <row r="524" spans="1:15" x14ac:dyDescent="0.25">
      <c r="A524" s="108"/>
      <c r="B524" s="156"/>
      <c r="C524" s="300" t="s">
        <v>286</v>
      </c>
      <c r="D524" s="179"/>
      <c r="E524" s="179"/>
      <c r="F524" s="363">
        <f t="shared" ref="F524:O524" si="203">F447+F452+F495+F510+F514+F517+F519+F523</f>
        <v>160486</v>
      </c>
      <c r="G524" s="363">
        <f t="shared" si="203"/>
        <v>172330</v>
      </c>
      <c r="H524" s="363">
        <f t="shared" si="203"/>
        <v>124383</v>
      </c>
      <c r="I524" s="363">
        <f t="shared" si="203"/>
        <v>234005</v>
      </c>
      <c r="J524" s="363">
        <f t="shared" si="203"/>
        <v>0</v>
      </c>
      <c r="K524" s="363">
        <f t="shared" si="203"/>
        <v>0</v>
      </c>
      <c r="L524" s="363">
        <f t="shared" si="203"/>
        <v>0</v>
      </c>
      <c r="M524" s="363">
        <f>M447+M452+M495+M510+M514+M517+M519+M523</f>
        <v>234005</v>
      </c>
      <c r="N524" s="363">
        <f>N447+N452+N495+N510+N514+N517+N519+N523</f>
        <v>235256</v>
      </c>
      <c r="O524" s="364">
        <f t="shared" si="203"/>
        <v>227506</v>
      </c>
    </row>
    <row r="525" spans="1:15" x14ac:dyDescent="0.25">
      <c r="A525" s="112"/>
      <c r="B525" s="125"/>
      <c r="C525" s="83" t="s">
        <v>331</v>
      </c>
      <c r="F525" s="33"/>
      <c r="G525" s="50"/>
      <c r="H525" s="50"/>
      <c r="I525" s="50"/>
      <c r="J525" s="50"/>
      <c r="K525" s="50"/>
      <c r="L525" s="50"/>
      <c r="M525" s="50"/>
      <c r="N525" s="401"/>
      <c r="O525" s="401"/>
    </row>
    <row r="526" spans="1:15" x14ac:dyDescent="0.25">
      <c r="A526" s="112"/>
      <c r="B526" s="125"/>
      <c r="C526" s="122"/>
      <c r="D526" s="122"/>
      <c r="E526" s="122"/>
      <c r="F526" s="33"/>
      <c r="G526" s="50"/>
      <c r="H526" s="50"/>
      <c r="I526" s="50"/>
      <c r="J526" s="50"/>
      <c r="K526" s="50"/>
      <c r="L526" s="50"/>
      <c r="M526" s="50"/>
      <c r="N526" s="401"/>
      <c r="O526" s="401"/>
    </row>
    <row r="527" spans="1:15" x14ac:dyDescent="0.25">
      <c r="A527" s="112"/>
      <c r="B527" s="125"/>
      <c r="C527" s="122"/>
      <c r="D527" s="122"/>
      <c r="E527" s="122"/>
      <c r="F527" s="33"/>
      <c r="G527" s="52"/>
      <c r="H527" s="52"/>
      <c r="I527" s="52"/>
      <c r="J527" s="52"/>
      <c r="K527" s="52"/>
      <c r="L527" s="52"/>
      <c r="M527" s="52"/>
      <c r="N527" s="52"/>
      <c r="O527" s="52"/>
    </row>
    <row r="528" spans="1:15" x14ac:dyDescent="0.25">
      <c r="A528" s="108"/>
      <c r="B528" s="156"/>
      <c r="C528" s="108"/>
      <c r="D528" s="108"/>
      <c r="E528" s="119"/>
      <c r="F528" s="33"/>
      <c r="G528" s="50"/>
      <c r="H528" s="50"/>
      <c r="I528" s="50"/>
      <c r="J528" s="50"/>
      <c r="K528" s="50"/>
      <c r="L528" s="50"/>
      <c r="M528" s="50"/>
      <c r="N528" s="50"/>
      <c r="O528" s="50"/>
    </row>
    <row r="529" spans="1:15" x14ac:dyDescent="0.25">
      <c r="A529" s="130" t="s">
        <v>305</v>
      </c>
      <c r="B529" s="152"/>
      <c r="C529" s="130"/>
      <c r="D529" s="130"/>
      <c r="E529" s="130"/>
      <c r="F529" s="130"/>
      <c r="G529" s="130"/>
      <c r="H529" s="130"/>
      <c r="I529" s="130"/>
      <c r="J529" s="130"/>
      <c r="K529" s="130"/>
    </row>
    <row r="530" spans="1:15" x14ac:dyDescent="0.25">
      <c r="A530" s="85"/>
      <c r="B530" s="86" t="s">
        <v>246</v>
      </c>
      <c r="C530" s="86"/>
      <c r="D530" s="87"/>
      <c r="E530" s="88"/>
      <c r="F530" s="1" t="s">
        <v>16</v>
      </c>
      <c r="G530" s="1"/>
      <c r="H530" s="1" t="s">
        <v>19</v>
      </c>
      <c r="I530" s="1"/>
      <c r="J530" s="1"/>
      <c r="K530" s="1"/>
      <c r="L530" s="1"/>
      <c r="M530" s="1"/>
      <c r="N530" s="387" t="s">
        <v>5</v>
      </c>
      <c r="O530" s="388"/>
    </row>
    <row r="531" spans="1:15" x14ac:dyDescent="0.25">
      <c r="A531" s="89" t="s">
        <v>2</v>
      </c>
      <c r="B531" s="90" t="s">
        <v>247</v>
      </c>
      <c r="C531" s="389" t="s">
        <v>4</v>
      </c>
      <c r="D531" s="390"/>
      <c r="E531" s="391"/>
      <c r="F531" s="2" t="s">
        <v>18</v>
      </c>
      <c r="G531" s="2" t="s">
        <v>7</v>
      </c>
      <c r="H531" s="2" t="s">
        <v>20</v>
      </c>
      <c r="I531" s="2" t="s">
        <v>14</v>
      </c>
      <c r="J531" s="2" t="s">
        <v>12</v>
      </c>
      <c r="K531" s="2" t="s">
        <v>10</v>
      </c>
      <c r="L531" s="2" t="s">
        <v>9</v>
      </c>
      <c r="M531" s="2" t="s">
        <v>7</v>
      </c>
      <c r="N531" s="392" t="s">
        <v>6</v>
      </c>
      <c r="O531" s="393"/>
    </row>
    <row r="532" spans="1:15" x14ac:dyDescent="0.25">
      <c r="A532" s="92" t="s">
        <v>3</v>
      </c>
      <c r="B532" s="93" t="s">
        <v>3</v>
      </c>
      <c r="C532" s="93"/>
      <c r="D532" s="94"/>
      <c r="E532" s="95"/>
      <c r="F532" s="3">
        <v>2023</v>
      </c>
      <c r="G532" s="3">
        <v>2024</v>
      </c>
      <c r="H532" s="3" t="s">
        <v>17</v>
      </c>
      <c r="I532" s="3" t="s">
        <v>15</v>
      </c>
      <c r="J532" s="3" t="s">
        <v>13</v>
      </c>
      <c r="K532" s="3" t="s">
        <v>11</v>
      </c>
      <c r="L532" s="3" t="s">
        <v>8</v>
      </c>
      <c r="M532" s="3">
        <v>2025</v>
      </c>
      <c r="N532" s="8">
        <v>2026</v>
      </c>
      <c r="O532" s="9">
        <v>2027</v>
      </c>
    </row>
    <row r="533" spans="1:15" x14ac:dyDescent="0.25">
      <c r="A533" s="5">
        <v>611110</v>
      </c>
      <c r="B533" s="125" t="s">
        <v>248</v>
      </c>
      <c r="C533" s="112" t="s">
        <v>250</v>
      </c>
      <c r="D533" s="112"/>
      <c r="E533" s="112"/>
      <c r="F533" s="21">
        <v>133025</v>
      </c>
      <c r="G533" s="21">
        <v>167540</v>
      </c>
      <c r="H533" s="21">
        <v>125519</v>
      </c>
      <c r="I533" s="21">
        <v>189240</v>
      </c>
      <c r="J533" s="21"/>
      <c r="K533" s="21"/>
      <c r="L533" s="21"/>
      <c r="M533" s="21">
        <f>L533+K533+J533+I533</f>
        <v>189240</v>
      </c>
      <c r="N533" s="21">
        <v>189240</v>
      </c>
      <c r="O533" s="21">
        <v>189240</v>
      </c>
    </row>
    <row r="534" spans="1:15" x14ac:dyDescent="0.25">
      <c r="A534" s="7">
        <v>611131</v>
      </c>
      <c r="B534" s="185" t="s">
        <v>248</v>
      </c>
      <c r="C534" s="97" t="s">
        <v>129</v>
      </c>
      <c r="D534" s="97"/>
      <c r="E534" s="97"/>
      <c r="F534" s="23">
        <v>32774</v>
      </c>
      <c r="G534" s="23">
        <v>41280</v>
      </c>
      <c r="H534" s="23">
        <v>30925</v>
      </c>
      <c r="I534" s="23">
        <v>46625</v>
      </c>
      <c r="J534" s="23"/>
      <c r="K534" s="23"/>
      <c r="L534" s="23"/>
      <c r="M534" s="23">
        <f t="shared" ref="M534:N536" si="204">L534+K534+J534+I534</f>
        <v>46625</v>
      </c>
      <c r="N534" s="23">
        <f t="shared" si="204"/>
        <v>46625</v>
      </c>
      <c r="O534" s="23">
        <v>46625</v>
      </c>
    </row>
    <row r="535" spans="1:15" x14ac:dyDescent="0.25">
      <c r="A535" s="5">
        <v>611132</v>
      </c>
      <c r="B535" s="28" t="s">
        <v>248</v>
      </c>
      <c r="C535" s="112" t="s">
        <v>126</v>
      </c>
      <c r="D535" s="112"/>
      <c r="E535" s="112"/>
      <c r="F535" s="46">
        <v>24099</v>
      </c>
      <c r="G535" s="46">
        <v>30350</v>
      </c>
      <c r="H535" s="21">
        <v>22739</v>
      </c>
      <c r="I535" s="21">
        <v>34285</v>
      </c>
      <c r="J535" s="21"/>
      <c r="K535" s="21"/>
      <c r="L535" s="21"/>
      <c r="M535" s="21">
        <f>L535+K535+J535+I535</f>
        <v>34285</v>
      </c>
      <c r="N535" s="21">
        <f t="shared" si="204"/>
        <v>34285</v>
      </c>
      <c r="O535" s="21">
        <v>34285</v>
      </c>
    </row>
    <row r="536" spans="1:15" x14ac:dyDescent="0.25">
      <c r="A536" s="7">
        <v>611133</v>
      </c>
      <c r="B536" s="185" t="s">
        <v>248</v>
      </c>
      <c r="C536" s="97" t="s">
        <v>127</v>
      </c>
      <c r="D536" s="97"/>
      <c r="E536" s="97"/>
      <c r="F536" s="187">
        <v>2892</v>
      </c>
      <c r="G536" s="23">
        <v>3640</v>
      </c>
      <c r="H536" s="23">
        <v>2728</v>
      </c>
      <c r="I536" s="23">
        <v>4115</v>
      </c>
      <c r="J536" s="177"/>
      <c r="K536" s="177"/>
      <c r="L536" s="177"/>
      <c r="M536" s="23">
        <f t="shared" si="204"/>
        <v>4115</v>
      </c>
      <c r="N536" s="23">
        <f t="shared" si="204"/>
        <v>4115</v>
      </c>
      <c r="O536" s="23">
        <v>4115</v>
      </c>
    </row>
    <row r="537" spans="1:15" x14ac:dyDescent="0.25">
      <c r="A537" s="176">
        <v>611100</v>
      </c>
      <c r="B537" s="151" t="s">
        <v>248</v>
      </c>
      <c r="C537" s="136" t="s">
        <v>249</v>
      </c>
      <c r="D537" s="136"/>
      <c r="E537" s="136"/>
      <c r="F537" s="177">
        <f>F533+F534+F535+F536</f>
        <v>192790</v>
      </c>
      <c r="G537" s="177">
        <f t="shared" ref="G537:L537" si="205">G533+G534+G535+G536</f>
        <v>242810</v>
      </c>
      <c r="H537" s="177">
        <f t="shared" si="205"/>
        <v>181911</v>
      </c>
      <c r="I537" s="177">
        <f t="shared" si="205"/>
        <v>274265</v>
      </c>
      <c r="J537" s="177">
        <f t="shared" si="205"/>
        <v>0</v>
      </c>
      <c r="K537" s="177">
        <f t="shared" si="205"/>
        <v>0</v>
      </c>
      <c r="L537" s="177">
        <f t="shared" si="205"/>
        <v>0</v>
      </c>
      <c r="M537" s="177">
        <f>L537+K537+J537+I537</f>
        <v>274265</v>
      </c>
      <c r="N537" s="177">
        <f>N533+N534+N535+N536</f>
        <v>274265</v>
      </c>
      <c r="O537" s="178">
        <f>O533+O534+O535+O536</f>
        <v>274265</v>
      </c>
    </row>
    <row r="539" spans="1:15" x14ac:dyDescent="0.25">
      <c r="A539" s="7">
        <v>611211</v>
      </c>
      <c r="B539" s="186" t="s">
        <v>248</v>
      </c>
      <c r="C539" s="97" t="s">
        <v>515</v>
      </c>
      <c r="D539" s="97"/>
      <c r="E539" s="97"/>
      <c r="F539" s="111">
        <v>6091</v>
      </c>
      <c r="G539" s="23">
        <v>7650</v>
      </c>
      <c r="H539" s="111">
        <v>5734</v>
      </c>
      <c r="I539" s="181">
        <v>8300</v>
      </c>
      <c r="J539" s="181"/>
      <c r="K539" s="181"/>
      <c r="L539" s="111"/>
      <c r="M539" s="111">
        <f>L539+K539+J539+I539</f>
        <v>8300</v>
      </c>
      <c r="N539" s="111">
        <v>8300</v>
      </c>
      <c r="O539" s="111">
        <v>8300</v>
      </c>
    </row>
    <row r="540" spans="1:15" x14ac:dyDescent="0.25">
      <c r="A540" s="5">
        <v>611221</v>
      </c>
      <c r="B540" s="28" t="s">
        <v>248</v>
      </c>
      <c r="C540" s="112" t="s">
        <v>505</v>
      </c>
      <c r="D540" s="112"/>
      <c r="E540" s="112"/>
      <c r="F540" s="113">
        <v>25340</v>
      </c>
      <c r="G540" s="21">
        <v>39500</v>
      </c>
      <c r="H540" s="113">
        <v>24192</v>
      </c>
      <c r="I540" s="113">
        <v>41100</v>
      </c>
      <c r="J540" s="129"/>
      <c r="K540" s="129"/>
      <c r="L540" s="113"/>
      <c r="M540" s="113">
        <f t="shared" ref="M540:M541" si="206">L540+K540+J540+I540</f>
        <v>41100</v>
      </c>
      <c r="N540" s="113">
        <v>41100</v>
      </c>
      <c r="O540" s="113">
        <v>41100</v>
      </c>
    </row>
    <row r="541" spans="1:15" x14ac:dyDescent="0.25">
      <c r="A541" s="7">
        <v>611224</v>
      </c>
      <c r="B541" s="185" t="s">
        <v>248</v>
      </c>
      <c r="C541" s="97" t="s">
        <v>132</v>
      </c>
      <c r="D541" s="97"/>
      <c r="E541" s="97"/>
      <c r="F541" s="111">
        <v>5747</v>
      </c>
      <c r="G541" s="23">
        <v>7700</v>
      </c>
      <c r="H541" s="111">
        <v>0</v>
      </c>
      <c r="I541" s="111">
        <v>8800</v>
      </c>
      <c r="J541" s="181"/>
      <c r="K541" s="181"/>
      <c r="L541" s="111"/>
      <c r="M541" s="111">
        <f t="shared" si="206"/>
        <v>8800</v>
      </c>
      <c r="N541" s="111">
        <v>8800</v>
      </c>
      <c r="O541" s="111">
        <v>8800</v>
      </c>
    </row>
    <row r="542" spans="1:15" x14ac:dyDescent="0.25">
      <c r="A542" s="176">
        <v>611200</v>
      </c>
      <c r="B542" s="39" t="s">
        <v>248</v>
      </c>
      <c r="C542" s="136" t="s">
        <v>251</v>
      </c>
      <c r="D542" s="136"/>
      <c r="E542" s="136"/>
      <c r="F542" s="98">
        <f>F539+F540+F541</f>
        <v>37178</v>
      </c>
      <c r="G542" s="98">
        <f t="shared" ref="G542:O542" si="207">G539+G540+G541</f>
        <v>54850</v>
      </c>
      <c r="H542" s="98">
        <f t="shared" si="207"/>
        <v>29926</v>
      </c>
      <c r="I542" s="98">
        <f t="shared" si="207"/>
        <v>58200</v>
      </c>
      <c r="J542" s="98">
        <f t="shared" si="207"/>
        <v>0</v>
      </c>
      <c r="K542" s="98">
        <f t="shared" si="207"/>
        <v>0</v>
      </c>
      <c r="L542" s="98">
        <f t="shared" si="207"/>
        <v>0</v>
      </c>
      <c r="M542" s="98">
        <f>M539+M540+M541</f>
        <v>58200</v>
      </c>
      <c r="N542" s="98">
        <f>N539+N540+N541</f>
        <v>58200</v>
      </c>
      <c r="O542" s="99">
        <f t="shared" si="207"/>
        <v>58200</v>
      </c>
    </row>
    <row r="543" spans="1:15" x14ac:dyDescent="0.25">
      <c r="A543" s="176">
        <v>611000</v>
      </c>
      <c r="B543" s="151" t="s">
        <v>248</v>
      </c>
      <c r="C543" s="136" t="s">
        <v>252</v>
      </c>
      <c r="D543" s="136"/>
      <c r="E543" s="136"/>
      <c r="F543" s="98">
        <f>F537+F542</f>
        <v>229968</v>
      </c>
      <c r="G543" s="98">
        <f t="shared" ref="G543:O543" si="208">G537+G542</f>
        <v>297660</v>
      </c>
      <c r="H543" s="98">
        <f t="shared" si="208"/>
        <v>211837</v>
      </c>
      <c r="I543" s="98">
        <f t="shared" si="208"/>
        <v>332465</v>
      </c>
      <c r="J543" s="98">
        <f t="shared" si="208"/>
        <v>0</v>
      </c>
      <c r="K543" s="98">
        <f t="shared" si="208"/>
        <v>0</v>
      </c>
      <c r="L543" s="98">
        <f t="shared" si="208"/>
        <v>0</v>
      </c>
      <c r="M543" s="98">
        <f>M537+M542</f>
        <v>332465</v>
      </c>
      <c r="N543" s="98">
        <f>N537+N542</f>
        <v>332465</v>
      </c>
      <c r="O543" s="99">
        <f t="shared" si="208"/>
        <v>332465</v>
      </c>
    </row>
    <row r="544" spans="1:15" x14ac:dyDescent="0.25">
      <c r="F544" s="113"/>
    </row>
    <row r="545" spans="1:15" x14ac:dyDescent="0.25">
      <c r="A545" s="7">
        <v>612111</v>
      </c>
      <c r="B545" s="185" t="s">
        <v>248</v>
      </c>
      <c r="C545" s="97" t="s">
        <v>129</v>
      </c>
      <c r="D545" s="97"/>
      <c r="E545" s="97"/>
      <c r="F545" s="111">
        <v>11567</v>
      </c>
      <c r="G545" s="111">
        <v>14570</v>
      </c>
      <c r="H545" s="111">
        <v>10915</v>
      </c>
      <c r="I545" s="111">
        <v>16457</v>
      </c>
      <c r="J545" s="111"/>
      <c r="K545" s="111"/>
      <c r="L545" s="111"/>
      <c r="M545" s="111">
        <f>L545+K545+J545+I545</f>
        <v>16457</v>
      </c>
      <c r="N545" s="111">
        <f>M545+L545+K545+J545</f>
        <v>16457</v>
      </c>
      <c r="O545" s="111">
        <v>16457</v>
      </c>
    </row>
    <row r="546" spans="1:15" x14ac:dyDescent="0.25">
      <c r="A546" s="5">
        <v>612112</v>
      </c>
      <c r="B546" s="28" t="s">
        <v>248</v>
      </c>
      <c r="C546" s="112" t="s">
        <v>126</v>
      </c>
      <c r="D546" s="112"/>
      <c r="E546" s="112"/>
      <c r="F546" s="113">
        <v>7712</v>
      </c>
      <c r="G546" s="113">
        <v>9710</v>
      </c>
      <c r="H546" s="113">
        <v>7276</v>
      </c>
      <c r="I546" s="113">
        <v>10971</v>
      </c>
      <c r="J546" s="113"/>
      <c r="K546" s="113"/>
      <c r="L546" s="113"/>
      <c r="M546" s="113">
        <f t="shared" ref="M546:N547" si="209">L546+K546+J546+I546</f>
        <v>10971</v>
      </c>
      <c r="N546" s="113">
        <f t="shared" si="209"/>
        <v>10971</v>
      </c>
      <c r="O546" s="113">
        <v>10971</v>
      </c>
    </row>
    <row r="547" spans="1:15" x14ac:dyDescent="0.25">
      <c r="A547" s="7">
        <v>612113</v>
      </c>
      <c r="B547" s="185" t="s">
        <v>248</v>
      </c>
      <c r="C547" s="97" t="s">
        <v>127</v>
      </c>
      <c r="D547" s="97"/>
      <c r="E547" s="97"/>
      <c r="F547" s="111">
        <v>964</v>
      </c>
      <c r="G547" s="111">
        <v>1220</v>
      </c>
      <c r="H547" s="111">
        <v>910</v>
      </c>
      <c r="I547" s="111">
        <v>1372</v>
      </c>
      <c r="J547" s="111"/>
      <c r="K547" s="111"/>
      <c r="L547" s="111"/>
      <c r="M547" s="111">
        <f t="shared" si="209"/>
        <v>1372</v>
      </c>
      <c r="N547" s="111">
        <f t="shared" si="209"/>
        <v>1372</v>
      </c>
      <c r="O547" s="111">
        <v>1372</v>
      </c>
    </row>
    <row r="548" spans="1:15" x14ac:dyDescent="0.25">
      <c r="A548" s="176">
        <v>612000</v>
      </c>
      <c r="B548" s="151" t="s">
        <v>248</v>
      </c>
      <c r="C548" s="136" t="s">
        <v>253</v>
      </c>
      <c r="D548" s="179"/>
      <c r="E548" s="179"/>
      <c r="F548" s="98">
        <f>F545+F546+F547</f>
        <v>20243</v>
      </c>
      <c r="G548" s="98">
        <f t="shared" ref="G548:O548" si="210">G545+G546+G547</f>
        <v>25500</v>
      </c>
      <c r="H548" s="98">
        <f t="shared" si="210"/>
        <v>19101</v>
      </c>
      <c r="I548" s="98">
        <f t="shared" si="210"/>
        <v>28800</v>
      </c>
      <c r="J548" s="98">
        <f t="shared" si="210"/>
        <v>0</v>
      </c>
      <c r="K548" s="98">
        <f t="shared" si="210"/>
        <v>0</v>
      </c>
      <c r="L548" s="98">
        <f t="shared" si="210"/>
        <v>0</v>
      </c>
      <c r="M548" s="98">
        <f>M545+M546+M547</f>
        <v>28800</v>
      </c>
      <c r="N548" s="98">
        <f>N545+N546+N547</f>
        <v>28800</v>
      </c>
      <c r="O548" s="99">
        <f t="shared" si="210"/>
        <v>28800</v>
      </c>
    </row>
    <row r="549" spans="1:15" x14ac:dyDescent="0.25">
      <c r="B549" s="125"/>
      <c r="C549" s="112"/>
      <c r="F549" s="113"/>
    </row>
    <row r="550" spans="1:15" x14ac:dyDescent="0.25">
      <c r="A550" s="7">
        <v>613115</v>
      </c>
      <c r="B550" s="185" t="s">
        <v>248</v>
      </c>
      <c r="C550" s="97" t="s">
        <v>137</v>
      </c>
      <c r="D550" s="97"/>
      <c r="E550" s="97"/>
      <c r="F550" s="111">
        <v>0</v>
      </c>
      <c r="G550" s="111">
        <v>0</v>
      </c>
      <c r="H550" s="111">
        <v>0</v>
      </c>
      <c r="I550" s="111">
        <v>300</v>
      </c>
      <c r="J550" s="115"/>
      <c r="K550" s="115"/>
      <c r="L550" s="115"/>
      <c r="M550" s="111">
        <f>L550+K550+J550+I550</f>
        <v>300</v>
      </c>
      <c r="N550" s="97">
        <v>300</v>
      </c>
      <c r="O550" s="111">
        <v>300</v>
      </c>
    </row>
    <row r="551" spans="1:15" x14ac:dyDescent="0.25">
      <c r="A551" s="7">
        <v>613191</v>
      </c>
      <c r="B551" s="185" t="s">
        <v>248</v>
      </c>
      <c r="C551" s="97" t="s">
        <v>138</v>
      </c>
      <c r="D551" s="97"/>
      <c r="E551" s="97"/>
      <c r="F551" s="111">
        <v>0</v>
      </c>
      <c r="G551" s="111">
        <v>0</v>
      </c>
      <c r="H551" s="111">
        <v>0</v>
      </c>
      <c r="I551" s="111">
        <v>100</v>
      </c>
      <c r="J551" s="115"/>
      <c r="K551" s="115"/>
      <c r="L551" s="115"/>
      <c r="M551" s="111">
        <f>L551+K551+J551+I551</f>
        <v>100</v>
      </c>
      <c r="N551" s="97">
        <v>100</v>
      </c>
      <c r="O551" s="111">
        <v>100</v>
      </c>
    </row>
    <row r="552" spans="1:15" x14ac:dyDescent="0.25">
      <c r="A552" s="13">
        <v>613100</v>
      </c>
      <c r="B552" s="180" t="s">
        <v>248</v>
      </c>
      <c r="C552" s="96" t="s">
        <v>210</v>
      </c>
      <c r="D552" s="96"/>
      <c r="E552" s="115"/>
      <c r="F552" s="98">
        <f>F550+F551</f>
        <v>0</v>
      </c>
      <c r="G552" s="98">
        <f t="shared" ref="G552:O552" si="211">G550+G551</f>
        <v>0</v>
      </c>
      <c r="H552" s="98">
        <f t="shared" si="211"/>
        <v>0</v>
      </c>
      <c r="I552" s="98">
        <f t="shared" si="211"/>
        <v>400</v>
      </c>
      <c r="J552" s="98">
        <f t="shared" si="211"/>
        <v>0</v>
      </c>
      <c r="K552" s="98">
        <f t="shared" si="211"/>
        <v>0</v>
      </c>
      <c r="L552" s="98">
        <f t="shared" si="211"/>
        <v>0</v>
      </c>
      <c r="M552" s="98">
        <f t="shared" si="211"/>
        <v>400</v>
      </c>
      <c r="N552" s="98">
        <f t="shared" si="211"/>
        <v>400</v>
      </c>
      <c r="O552" s="99">
        <f t="shared" si="211"/>
        <v>400</v>
      </c>
    </row>
    <row r="553" spans="1:15" x14ac:dyDescent="0.25">
      <c r="F553" s="113"/>
    </row>
    <row r="554" spans="1:15" x14ac:dyDescent="0.25">
      <c r="A554" s="7">
        <v>613214</v>
      </c>
      <c r="B554" s="185" t="s">
        <v>306</v>
      </c>
      <c r="C554" s="97" t="s">
        <v>140</v>
      </c>
      <c r="D554" s="97"/>
      <c r="E554" s="97"/>
      <c r="F554" s="111">
        <v>5382</v>
      </c>
      <c r="G554" s="111">
        <v>3510</v>
      </c>
      <c r="H554" s="111">
        <v>0</v>
      </c>
      <c r="I554" s="111">
        <v>3600</v>
      </c>
      <c r="J554" s="111"/>
      <c r="K554" s="111"/>
      <c r="L554" s="111"/>
      <c r="M554" s="111">
        <f>L554+K554+J554+I554</f>
        <v>3600</v>
      </c>
      <c r="N554" s="111">
        <v>4000</v>
      </c>
      <c r="O554" s="111">
        <v>4000</v>
      </c>
    </row>
    <row r="555" spans="1:15" x14ac:dyDescent="0.25">
      <c r="A555" s="7">
        <v>613215</v>
      </c>
      <c r="B555" s="185" t="s">
        <v>306</v>
      </c>
      <c r="C555" s="97" t="s">
        <v>141</v>
      </c>
      <c r="D555" s="97"/>
      <c r="E555" s="97"/>
      <c r="F555" s="111">
        <v>1372</v>
      </c>
      <c r="G555" s="111">
        <v>0</v>
      </c>
      <c r="H555" s="111">
        <v>0</v>
      </c>
      <c r="I555" s="111">
        <v>1000</v>
      </c>
      <c r="J555" s="111"/>
      <c r="K555" s="111"/>
      <c r="L555" s="111"/>
      <c r="M555" s="111">
        <f>L555+K555+J555+I555</f>
        <v>1000</v>
      </c>
      <c r="N555" s="111">
        <v>1000</v>
      </c>
      <c r="O555" s="111">
        <v>1000</v>
      </c>
    </row>
    <row r="556" spans="1:15" x14ac:dyDescent="0.25">
      <c r="A556" s="13">
        <v>613200</v>
      </c>
      <c r="B556" s="180" t="s">
        <v>306</v>
      </c>
      <c r="C556" s="96" t="s">
        <v>333</v>
      </c>
      <c r="D556" s="96"/>
      <c r="E556" s="96"/>
      <c r="F556" s="98">
        <f>F554+F555</f>
        <v>6754</v>
      </c>
      <c r="G556" s="98">
        <f t="shared" ref="G556:O556" si="212">G554+G555</f>
        <v>3510</v>
      </c>
      <c r="H556" s="98">
        <f t="shared" si="212"/>
        <v>0</v>
      </c>
      <c r="I556" s="98">
        <f t="shared" si="212"/>
        <v>4600</v>
      </c>
      <c r="J556" s="98">
        <f t="shared" si="212"/>
        <v>0</v>
      </c>
      <c r="K556" s="98">
        <f t="shared" si="212"/>
        <v>0</v>
      </c>
      <c r="L556" s="98">
        <f t="shared" si="212"/>
        <v>0</v>
      </c>
      <c r="M556" s="98">
        <f>M554+M555</f>
        <v>4600</v>
      </c>
      <c r="N556" s="98">
        <f t="shared" si="212"/>
        <v>5000</v>
      </c>
      <c r="O556" s="99">
        <f t="shared" si="212"/>
        <v>5000</v>
      </c>
    </row>
    <row r="557" spans="1:15" x14ac:dyDescent="0.25">
      <c r="F557" s="113"/>
    </row>
    <row r="558" spans="1:15" x14ac:dyDescent="0.25">
      <c r="A558" s="7">
        <v>613311</v>
      </c>
      <c r="B558" s="185" t="s">
        <v>306</v>
      </c>
      <c r="C558" s="97" t="s">
        <v>255</v>
      </c>
      <c r="D558" s="97"/>
      <c r="E558" s="97"/>
      <c r="F558" s="111">
        <v>2682</v>
      </c>
      <c r="G558" s="111">
        <v>2700</v>
      </c>
      <c r="H558" s="111">
        <v>1978</v>
      </c>
      <c r="I558" s="111">
        <v>3000</v>
      </c>
      <c r="J558" s="111"/>
      <c r="K558" s="111"/>
      <c r="L558" s="111"/>
      <c r="M558" s="111">
        <f>L558+K558+J558+I558</f>
        <v>3000</v>
      </c>
      <c r="N558" s="111">
        <v>3000</v>
      </c>
      <c r="O558" s="111">
        <v>3000</v>
      </c>
    </row>
    <row r="559" spans="1:15" x14ac:dyDescent="0.25">
      <c r="A559" s="5">
        <v>613311</v>
      </c>
      <c r="B559" s="28" t="s">
        <v>306</v>
      </c>
      <c r="C559" s="112" t="s">
        <v>307</v>
      </c>
      <c r="D559" s="112"/>
      <c r="E559" s="112"/>
      <c r="F559" s="113">
        <v>248</v>
      </c>
      <c r="G559" s="113">
        <v>300</v>
      </c>
      <c r="H559" s="113">
        <v>161</v>
      </c>
      <c r="I559" s="113">
        <v>500</v>
      </c>
      <c r="J559" s="113"/>
      <c r="K559" s="113"/>
      <c r="L559" s="113"/>
      <c r="M559" s="113">
        <f t="shared" ref="M559:M561" si="213">L559+K559+J559+I559</f>
        <v>500</v>
      </c>
      <c r="N559" s="113">
        <v>500</v>
      </c>
      <c r="O559" s="113">
        <v>500</v>
      </c>
    </row>
    <row r="560" spans="1:15" x14ac:dyDescent="0.25">
      <c r="A560" s="7">
        <v>613313</v>
      </c>
      <c r="B560" s="185" t="s">
        <v>306</v>
      </c>
      <c r="C560" s="7" t="s">
        <v>308</v>
      </c>
      <c r="D560" s="7"/>
      <c r="E560" s="205"/>
      <c r="F560" s="97">
        <v>210</v>
      </c>
      <c r="G560" s="206">
        <v>210</v>
      </c>
      <c r="H560" s="111">
        <v>158</v>
      </c>
      <c r="I560" s="111">
        <v>250</v>
      </c>
      <c r="J560" s="111"/>
      <c r="K560" s="111"/>
      <c r="L560" s="111"/>
      <c r="M560" s="111">
        <f t="shared" si="213"/>
        <v>250</v>
      </c>
      <c r="N560" s="111">
        <v>250</v>
      </c>
      <c r="O560" s="111">
        <v>250</v>
      </c>
    </row>
    <row r="561" spans="1:15" x14ac:dyDescent="0.25">
      <c r="A561" s="7">
        <v>613313</v>
      </c>
      <c r="B561" s="185" t="s">
        <v>306</v>
      </c>
      <c r="C561" s="97" t="s">
        <v>309</v>
      </c>
      <c r="D561" s="97"/>
      <c r="E561" s="115"/>
      <c r="F561" s="97">
        <v>288</v>
      </c>
      <c r="G561" s="206">
        <v>300</v>
      </c>
      <c r="H561" s="111">
        <v>225</v>
      </c>
      <c r="I561" s="111">
        <v>340</v>
      </c>
      <c r="J561" s="111"/>
      <c r="K561" s="111"/>
      <c r="L561" s="111"/>
      <c r="M561" s="111">
        <f t="shared" si="213"/>
        <v>340</v>
      </c>
      <c r="N561" s="111">
        <v>340</v>
      </c>
      <c r="O561" s="111">
        <v>340</v>
      </c>
    </row>
    <row r="562" spans="1:15" x14ac:dyDescent="0.25">
      <c r="A562" s="85"/>
      <c r="B562" s="86" t="s">
        <v>246</v>
      </c>
      <c r="C562" s="86"/>
      <c r="D562" s="87"/>
      <c r="E562" s="88"/>
      <c r="F562" s="1" t="s">
        <v>16</v>
      </c>
      <c r="G562" s="1"/>
      <c r="H562" s="1" t="s">
        <v>19</v>
      </c>
      <c r="I562" s="1"/>
      <c r="J562" s="1"/>
      <c r="K562" s="1"/>
      <c r="L562" s="1"/>
      <c r="M562" s="1"/>
      <c r="N562" s="387" t="s">
        <v>5</v>
      </c>
      <c r="O562" s="388"/>
    </row>
    <row r="563" spans="1:15" x14ac:dyDescent="0.25">
      <c r="A563" s="89" t="s">
        <v>2</v>
      </c>
      <c r="B563" s="90" t="s">
        <v>247</v>
      </c>
      <c r="C563" s="389" t="s">
        <v>4</v>
      </c>
      <c r="D563" s="390"/>
      <c r="E563" s="391"/>
      <c r="F563" s="2" t="s">
        <v>18</v>
      </c>
      <c r="G563" s="2" t="s">
        <v>7</v>
      </c>
      <c r="H563" s="2" t="s">
        <v>20</v>
      </c>
      <c r="I563" s="2" t="s">
        <v>14</v>
      </c>
      <c r="J563" s="2" t="s">
        <v>12</v>
      </c>
      <c r="K563" s="2" t="s">
        <v>10</v>
      </c>
      <c r="L563" s="2" t="s">
        <v>9</v>
      </c>
      <c r="M563" s="2" t="s">
        <v>7</v>
      </c>
      <c r="N563" s="392" t="s">
        <v>6</v>
      </c>
      <c r="O563" s="393"/>
    </row>
    <row r="564" spans="1:15" x14ac:dyDescent="0.25">
      <c r="A564" s="92" t="s">
        <v>3</v>
      </c>
      <c r="B564" s="93" t="s">
        <v>3</v>
      </c>
      <c r="C564" s="93"/>
      <c r="D564" s="94"/>
      <c r="E564" s="95"/>
      <c r="F564" s="3">
        <v>2023</v>
      </c>
      <c r="G564" s="3">
        <v>2024</v>
      </c>
      <c r="H564" s="3" t="s">
        <v>17</v>
      </c>
      <c r="I564" s="3" t="s">
        <v>15</v>
      </c>
      <c r="J564" s="3" t="s">
        <v>13</v>
      </c>
      <c r="K564" s="3" t="s">
        <v>11</v>
      </c>
      <c r="L564" s="3" t="s">
        <v>8</v>
      </c>
      <c r="M564" s="3">
        <v>2025</v>
      </c>
      <c r="N564" s="8">
        <v>2026</v>
      </c>
      <c r="O564" s="9">
        <v>2027</v>
      </c>
    </row>
    <row r="565" spans="1:15" x14ac:dyDescent="0.25">
      <c r="A565" s="5">
        <v>613313</v>
      </c>
      <c r="B565" s="28" t="s">
        <v>306</v>
      </c>
      <c r="C565" s="112" t="s">
        <v>310</v>
      </c>
      <c r="D565" s="112"/>
      <c r="F565" s="113">
        <v>288</v>
      </c>
      <c r="G565" s="113">
        <v>310</v>
      </c>
      <c r="H565" s="113">
        <v>227</v>
      </c>
      <c r="I565" s="113">
        <v>360</v>
      </c>
      <c r="J565" s="113"/>
      <c r="K565" s="113"/>
      <c r="L565" s="113"/>
      <c r="M565" s="113">
        <f>L565+K565+J565+I565</f>
        <v>360</v>
      </c>
      <c r="N565" s="113">
        <v>360</v>
      </c>
      <c r="O565" s="113">
        <v>360</v>
      </c>
    </row>
    <row r="566" spans="1:15" x14ac:dyDescent="0.25">
      <c r="A566" s="7">
        <v>613314</v>
      </c>
      <c r="B566" s="185" t="s">
        <v>306</v>
      </c>
      <c r="C566" s="97" t="s">
        <v>145</v>
      </c>
      <c r="D566" s="97"/>
      <c r="E566" s="97"/>
      <c r="F566" s="111">
        <v>4058</v>
      </c>
      <c r="G566" s="111">
        <v>3900</v>
      </c>
      <c r="H566" s="111">
        <v>2998</v>
      </c>
      <c r="I566" s="111">
        <v>4100</v>
      </c>
      <c r="J566" s="111"/>
      <c r="K566" s="111"/>
      <c r="L566" s="111"/>
      <c r="M566" s="111">
        <f t="shared" ref="M566:M574" si="214">L566+K566+J566+I566</f>
        <v>4100</v>
      </c>
      <c r="N566" s="111">
        <v>4200</v>
      </c>
      <c r="O566" s="111">
        <v>4300</v>
      </c>
    </row>
    <row r="567" spans="1:15" x14ac:dyDescent="0.25">
      <c r="A567" s="5">
        <v>613321</v>
      </c>
      <c r="B567" s="28" t="s">
        <v>306</v>
      </c>
      <c r="C567" s="108" t="s">
        <v>149</v>
      </c>
      <c r="D567" s="108"/>
      <c r="E567" s="108"/>
      <c r="F567" s="113">
        <v>932</v>
      </c>
      <c r="G567" s="113">
        <v>900</v>
      </c>
      <c r="H567" s="113">
        <v>680</v>
      </c>
      <c r="I567" s="113">
        <v>1000</v>
      </c>
      <c r="J567" s="113"/>
      <c r="K567" s="113"/>
      <c r="L567" s="113"/>
      <c r="M567" s="113">
        <f t="shared" si="214"/>
        <v>1000</v>
      </c>
      <c r="N567" s="113">
        <v>1000</v>
      </c>
      <c r="O567" s="113">
        <v>1000</v>
      </c>
    </row>
    <row r="568" spans="1:15" x14ac:dyDescent="0.25">
      <c r="A568" s="7">
        <v>613321</v>
      </c>
      <c r="B568" s="185" t="s">
        <v>306</v>
      </c>
      <c r="C568" s="97" t="s">
        <v>150</v>
      </c>
      <c r="D568" s="97"/>
      <c r="E568" s="97"/>
      <c r="F568" s="111">
        <v>400</v>
      </c>
      <c r="G568" s="111">
        <v>300</v>
      </c>
      <c r="H568" s="111">
        <v>200</v>
      </c>
      <c r="I568" s="111">
        <v>400</v>
      </c>
      <c r="J568" s="111"/>
      <c r="K568" s="111"/>
      <c r="L568" s="111"/>
      <c r="M568" s="111">
        <f t="shared" si="214"/>
        <v>400</v>
      </c>
      <c r="N568" s="111">
        <v>400</v>
      </c>
      <c r="O568" s="111">
        <v>400</v>
      </c>
    </row>
    <row r="569" spans="1:15" x14ac:dyDescent="0.25">
      <c r="A569" s="5">
        <v>613323</v>
      </c>
      <c r="B569" s="28" t="s">
        <v>306</v>
      </c>
      <c r="C569" s="108" t="s">
        <v>147</v>
      </c>
      <c r="D569" s="108"/>
      <c r="E569" s="108"/>
      <c r="F569" s="113">
        <v>3575</v>
      </c>
      <c r="G569" s="113">
        <v>3600</v>
      </c>
      <c r="H569" s="113">
        <v>2693</v>
      </c>
      <c r="I569" s="113">
        <v>3600</v>
      </c>
      <c r="J569" s="113"/>
      <c r="K569" s="113"/>
      <c r="L569" s="113"/>
      <c r="M569" s="113">
        <f t="shared" si="214"/>
        <v>3600</v>
      </c>
      <c r="N569" s="113">
        <v>3600</v>
      </c>
      <c r="O569" s="113">
        <v>3600</v>
      </c>
    </row>
    <row r="570" spans="1:15" x14ac:dyDescent="0.25">
      <c r="A570" s="12">
        <v>613324</v>
      </c>
      <c r="B570" s="184" t="s">
        <v>314</v>
      </c>
      <c r="C570" s="87" t="s">
        <v>152</v>
      </c>
      <c r="D570" s="87"/>
      <c r="E570" s="87"/>
      <c r="F570" s="104">
        <v>0</v>
      </c>
      <c r="G570" s="104">
        <v>0</v>
      </c>
      <c r="H570" s="104">
        <v>0</v>
      </c>
      <c r="I570" s="104">
        <v>300</v>
      </c>
      <c r="J570" s="104"/>
      <c r="K570" s="104"/>
      <c r="L570" s="104"/>
      <c r="M570" s="104">
        <f t="shared" si="214"/>
        <v>300</v>
      </c>
      <c r="N570" s="104">
        <v>300</v>
      </c>
      <c r="O570" s="104">
        <v>300</v>
      </c>
    </row>
    <row r="571" spans="1:15" x14ac:dyDescent="0.25">
      <c r="A571" s="10"/>
      <c r="B571" s="10"/>
      <c r="C571" s="94" t="s">
        <v>312</v>
      </c>
      <c r="D571" s="94"/>
      <c r="E571" s="94"/>
      <c r="F571" s="110"/>
      <c r="G571" s="110"/>
      <c r="H571" s="110"/>
      <c r="I571" s="110"/>
      <c r="J571" s="110"/>
      <c r="K571" s="110"/>
      <c r="L571" s="110"/>
      <c r="M571" s="110"/>
      <c r="N571" s="110"/>
      <c r="O571" s="110"/>
    </row>
    <row r="572" spans="1:15" x14ac:dyDescent="0.25">
      <c r="A572" s="12">
        <v>613324</v>
      </c>
      <c r="B572" s="184" t="s">
        <v>314</v>
      </c>
      <c r="C572" s="87" t="s">
        <v>311</v>
      </c>
      <c r="D572" s="87"/>
      <c r="E572" s="87"/>
      <c r="F572" s="104">
        <v>814</v>
      </c>
      <c r="G572" s="104">
        <v>1000</v>
      </c>
      <c r="H572" s="104">
        <v>193</v>
      </c>
      <c r="I572" s="104">
        <v>2000</v>
      </c>
      <c r="J572" s="104"/>
      <c r="K572" s="104"/>
      <c r="L572" s="104"/>
      <c r="M572" s="104">
        <f t="shared" si="214"/>
        <v>2000</v>
      </c>
      <c r="N572" s="104">
        <v>2200</v>
      </c>
      <c r="O572" s="104">
        <v>2200</v>
      </c>
    </row>
    <row r="573" spans="1:15" x14ac:dyDescent="0.25">
      <c r="A573" s="10"/>
      <c r="B573" s="10"/>
      <c r="C573" s="94" t="s">
        <v>313</v>
      </c>
      <c r="D573" s="94"/>
      <c r="E573" s="94"/>
      <c r="F573" s="110"/>
      <c r="G573" s="94"/>
      <c r="H573" s="110"/>
      <c r="I573" s="110"/>
      <c r="J573" s="110"/>
      <c r="K573" s="110"/>
      <c r="L573" s="110"/>
      <c r="M573" s="110"/>
      <c r="N573" s="110"/>
      <c r="O573" s="110"/>
    </row>
    <row r="574" spans="1:15" x14ac:dyDescent="0.25">
      <c r="A574" s="7">
        <v>613327</v>
      </c>
      <c r="B574" s="185" t="s">
        <v>315</v>
      </c>
      <c r="C574" s="97" t="s">
        <v>148</v>
      </c>
      <c r="D574" s="97"/>
      <c r="E574" s="97"/>
      <c r="F574" s="111">
        <v>0</v>
      </c>
      <c r="G574" s="111">
        <v>0</v>
      </c>
      <c r="H574" s="111">
        <v>0</v>
      </c>
      <c r="I574" s="111">
        <v>300</v>
      </c>
      <c r="J574" s="111"/>
      <c r="K574" s="111"/>
      <c r="L574" s="111"/>
      <c r="M574" s="111">
        <f t="shared" si="214"/>
        <v>300</v>
      </c>
      <c r="N574" s="111">
        <v>300</v>
      </c>
      <c r="O574" s="111">
        <v>300</v>
      </c>
    </row>
    <row r="575" spans="1:15" x14ac:dyDescent="0.25">
      <c r="A575" s="13">
        <v>613300</v>
      </c>
      <c r="B575" s="180"/>
      <c r="C575" s="96" t="s">
        <v>212</v>
      </c>
      <c r="D575" s="96"/>
      <c r="E575" s="96"/>
      <c r="F575" s="98">
        <f t="shared" ref="F575:O575" si="215">F558+F559+F560+F561+F565+F566+F567+F568+F569+F570+F572+F574</f>
        <v>13495</v>
      </c>
      <c r="G575" s="98">
        <f t="shared" si="215"/>
        <v>13520</v>
      </c>
      <c r="H575" s="98">
        <f t="shared" si="215"/>
        <v>9513</v>
      </c>
      <c r="I575" s="98">
        <f t="shared" si="215"/>
        <v>16150</v>
      </c>
      <c r="J575" s="98">
        <f t="shared" si="215"/>
        <v>0</v>
      </c>
      <c r="K575" s="98">
        <f t="shared" si="215"/>
        <v>0</v>
      </c>
      <c r="L575" s="98">
        <f t="shared" si="215"/>
        <v>0</v>
      </c>
      <c r="M575" s="98">
        <f t="shared" si="215"/>
        <v>16150</v>
      </c>
      <c r="N575" s="98">
        <f>N558+N559+N560+N561+N565+N566+N567+N568+N569+N570+N572+N574</f>
        <v>16450</v>
      </c>
      <c r="O575" s="99">
        <f t="shared" si="215"/>
        <v>16550</v>
      </c>
    </row>
    <row r="576" spans="1:15" x14ac:dyDescent="0.25">
      <c r="F576" s="129"/>
    </row>
    <row r="577" spans="1:15" x14ac:dyDescent="0.25">
      <c r="A577" s="7">
        <v>613411</v>
      </c>
      <c r="B577" s="185" t="s">
        <v>248</v>
      </c>
      <c r="C577" s="97" t="s">
        <v>153</v>
      </c>
      <c r="D577" s="97"/>
      <c r="E577" s="97"/>
      <c r="F577" s="111">
        <v>1152</v>
      </c>
      <c r="G577" s="111">
        <v>1800</v>
      </c>
      <c r="H577" s="111">
        <v>1771</v>
      </c>
      <c r="I577" s="111">
        <v>1900</v>
      </c>
      <c r="J577" s="111"/>
      <c r="K577" s="111"/>
      <c r="L577" s="111"/>
      <c r="M577" s="111">
        <f>L577+K577+J577+I577</f>
        <v>1900</v>
      </c>
      <c r="N577" s="111">
        <v>2500</v>
      </c>
      <c r="O577" s="111">
        <v>3000</v>
      </c>
    </row>
    <row r="578" spans="1:15" x14ac:dyDescent="0.25">
      <c r="A578" s="5">
        <v>613412</v>
      </c>
      <c r="B578" s="28" t="s">
        <v>248</v>
      </c>
      <c r="C578" s="108" t="s">
        <v>154</v>
      </c>
      <c r="D578" s="108"/>
      <c r="E578" s="108"/>
      <c r="F578" s="113">
        <v>530</v>
      </c>
      <c r="G578" s="113">
        <v>300</v>
      </c>
      <c r="H578" s="113">
        <v>296</v>
      </c>
      <c r="I578" s="113">
        <v>400</v>
      </c>
      <c r="J578" s="113"/>
      <c r="K578" s="113"/>
      <c r="L578" s="113"/>
      <c r="M578" s="113">
        <f t="shared" ref="M578:M583" si="216">L578+K578+J578+I578</f>
        <v>400</v>
      </c>
      <c r="N578" s="113">
        <v>400</v>
      </c>
      <c r="O578" s="113">
        <v>400</v>
      </c>
    </row>
    <row r="579" spans="1:15" x14ac:dyDescent="0.25">
      <c r="A579" s="7">
        <v>613416</v>
      </c>
      <c r="B579" s="185" t="s">
        <v>248</v>
      </c>
      <c r="C579" s="97" t="s">
        <v>155</v>
      </c>
      <c r="D579" s="97"/>
      <c r="E579" s="97"/>
      <c r="F579" s="111">
        <v>431</v>
      </c>
      <c r="G579" s="111">
        <v>360</v>
      </c>
      <c r="H579" s="111">
        <v>356</v>
      </c>
      <c r="I579" s="111">
        <v>200</v>
      </c>
      <c r="J579" s="111"/>
      <c r="K579" s="111"/>
      <c r="L579" s="111"/>
      <c r="M579" s="111">
        <f t="shared" si="216"/>
        <v>200</v>
      </c>
      <c r="N579" s="111">
        <v>200</v>
      </c>
      <c r="O579" s="111">
        <v>200</v>
      </c>
    </row>
    <row r="580" spans="1:15" x14ac:dyDescent="0.25">
      <c r="A580" s="5">
        <v>613417</v>
      </c>
      <c r="B580" s="28" t="s">
        <v>248</v>
      </c>
      <c r="C580" s="108" t="s">
        <v>156</v>
      </c>
      <c r="D580" s="108"/>
      <c r="E580" s="108"/>
      <c r="F580" s="113">
        <v>1885</v>
      </c>
      <c r="G580" s="113">
        <v>650</v>
      </c>
      <c r="H580" s="113">
        <v>649</v>
      </c>
      <c r="I580" s="113">
        <v>1000</v>
      </c>
      <c r="J580" s="113"/>
      <c r="K580" s="113"/>
      <c r="L580" s="113"/>
      <c r="M580" s="113">
        <f t="shared" si="216"/>
        <v>1000</v>
      </c>
      <c r="N580" s="113">
        <v>1000</v>
      </c>
      <c r="O580" s="113">
        <v>1000</v>
      </c>
    </row>
    <row r="581" spans="1:15" x14ac:dyDescent="0.25">
      <c r="A581" s="7">
        <v>613418</v>
      </c>
      <c r="B581" s="185" t="s">
        <v>306</v>
      </c>
      <c r="C581" s="97" t="s">
        <v>157</v>
      </c>
      <c r="D581" s="97"/>
      <c r="E581" s="97"/>
      <c r="F581" s="111">
        <v>0</v>
      </c>
      <c r="G581" s="111">
        <v>0</v>
      </c>
      <c r="H581" s="111">
        <v>0</v>
      </c>
      <c r="I581" s="111">
        <v>2000</v>
      </c>
      <c r="J581" s="111"/>
      <c r="K581" s="111"/>
      <c r="L581" s="111"/>
      <c r="M581" s="111">
        <f t="shared" si="216"/>
        <v>2000</v>
      </c>
      <c r="N581" s="111">
        <v>2000</v>
      </c>
      <c r="O581" s="111">
        <v>2000</v>
      </c>
    </row>
    <row r="582" spans="1:15" x14ac:dyDescent="0.25">
      <c r="A582" s="5">
        <v>613484</v>
      </c>
      <c r="B582" s="28" t="s">
        <v>306</v>
      </c>
      <c r="C582" s="108" t="s">
        <v>158</v>
      </c>
      <c r="D582" s="108"/>
      <c r="E582" s="108"/>
      <c r="F582" s="113">
        <v>0</v>
      </c>
      <c r="G582" s="113">
        <v>1950</v>
      </c>
      <c r="H582" s="113">
        <v>1931</v>
      </c>
      <c r="I582" s="113">
        <v>2000</v>
      </c>
      <c r="J582" s="113"/>
      <c r="K582" s="113"/>
      <c r="L582" s="113"/>
      <c r="M582" s="113">
        <f t="shared" si="216"/>
        <v>2000</v>
      </c>
      <c r="N582" s="113">
        <v>2000</v>
      </c>
      <c r="O582" s="113">
        <v>2000</v>
      </c>
    </row>
    <row r="583" spans="1:15" x14ac:dyDescent="0.25">
      <c r="A583" s="7">
        <v>613488</v>
      </c>
      <c r="B583" s="185" t="s">
        <v>306</v>
      </c>
      <c r="C583" s="97" t="s">
        <v>159</v>
      </c>
      <c r="D583" s="97"/>
      <c r="E583" s="97"/>
      <c r="F583" s="111">
        <v>182</v>
      </c>
      <c r="G583" s="111">
        <v>1500</v>
      </c>
      <c r="H583" s="111">
        <v>53</v>
      </c>
      <c r="I583" s="111">
        <v>1500</v>
      </c>
      <c r="J583" s="111"/>
      <c r="K583" s="111"/>
      <c r="L583" s="111"/>
      <c r="M583" s="111">
        <f t="shared" si="216"/>
        <v>1500</v>
      </c>
      <c r="N583" s="111">
        <v>1500</v>
      </c>
      <c r="O583" s="111">
        <v>1500</v>
      </c>
    </row>
    <row r="584" spans="1:15" x14ac:dyDescent="0.25">
      <c r="A584" s="176">
        <v>613400</v>
      </c>
      <c r="B584" s="151"/>
      <c r="C584" s="136" t="s">
        <v>213</v>
      </c>
      <c r="D584" s="136"/>
      <c r="E584" s="136"/>
      <c r="F584" s="98">
        <f>F577+F578+F579+F580+F581+F582+F583</f>
        <v>4180</v>
      </c>
      <c r="G584" s="98">
        <f t="shared" ref="G584:O584" si="217">G577+G578+G579+G580+G581+G582+G583</f>
        <v>6560</v>
      </c>
      <c r="H584" s="98">
        <f t="shared" si="217"/>
        <v>5056</v>
      </c>
      <c r="I584" s="98">
        <f t="shared" si="217"/>
        <v>9000</v>
      </c>
      <c r="J584" s="98">
        <f t="shared" si="217"/>
        <v>0</v>
      </c>
      <c r="K584" s="98">
        <f t="shared" si="217"/>
        <v>0</v>
      </c>
      <c r="L584" s="98">
        <f t="shared" si="217"/>
        <v>0</v>
      </c>
      <c r="M584" s="98">
        <f t="shared" si="217"/>
        <v>9000</v>
      </c>
      <c r="N584" s="98">
        <f>N577+N578+N579+N580+N581+N582+N583</f>
        <v>9600</v>
      </c>
      <c r="O584" s="99">
        <f t="shared" si="217"/>
        <v>10100</v>
      </c>
    </row>
    <row r="585" spans="1:15" x14ac:dyDescent="0.25">
      <c r="F585" s="113"/>
    </row>
    <row r="586" spans="1:15" x14ac:dyDescent="0.25">
      <c r="A586" s="7">
        <v>615512</v>
      </c>
      <c r="B586" s="185" t="s">
        <v>306</v>
      </c>
      <c r="C586" s="97" t="s">
        <v>161</v>
      </c>
      <c r="D586" s="97"/>
      <c r="E586" s="97"/>
      <c r="F586" s="111">
        <v>5369</v>
      </c>
      <c r="G586" s="111">
        <v>5000</v>
      </c>
      <c r="H586" s="111">
        <v>3531</v>
      </c>
      <c r="I586" s="111">
        <v>6000</v>
      </c>
      <c r="J586" s="111"/>
      <c r="K586" s="111"/>
      <c r="L586" s="111"/>
      <c r="M586" s="111">
        <f>L586+K586+J586+I586</f>
        <v>6000</v>
      </c>
      <c r="N586" s="111">
        <v>6500</v>
      </c>
      <c r="O586" s="111">
        <v>7000</v>
      </c>
    </row>
    <row r="587" spans="1:15" x14ac:dyDescent="0.25">
      <c r="A587" s="5">
        <v>613513</v>
      </c>
      <c r="B587" s="28" t="s">
        <v>306</v>
      </c>
      <c r="C587" s="108" t="s">
        <v>162</v>
      </c>
      <c r="D587" s="108"/>
      <c r="E587" s="108"/>
      <c r="F587" s="113">
        <v>475</v>
      </c>
      <c r="G587" s="113">
        <v>150</v>
      </c>
      <c r="H587" s="113">
        <v>77</v>
      </c>
      <c r="I587" s="113">
        <v>150</v>
      </c>
      <c r="J587" s="113"/>
      <c r="K587" s="113"/>
      <c r="L587" s="113"/>
      <c r="M587" s="113">
        <f t="shared" ref="M587:M589" si="218">L587+K587+J587+I587</f>
        <v>150</v>
      </c>
      <c r="N587" s="113">
        <v>200</v>
      </c>
      <c r="O587" s="113">
        <v>250</v>
      </c>
    </row>
    <row r="588" spans="1:15" x14ac:dyDescent="0.25">
      <c r="A588" s="7">
        <v>613522</v>
      </c>
      <c r="B588" s="185" t="s">
        <v>306</v>
      </c>
      <c r="C588" s="97" t="s">
        <v>163</v>
      </c>
      <c r="D588" s="97"/>
      <c r="E588" s="97"/>
      <c r="F588" s="111">
        <v>0</v>
      </c>
      <c r="G588" s="111">
        <v>590</v>
      </c>
      <c r="H588" s="111">
        <v>0</v>
      </c>
      <c r="I588" s="111">
        <v>600</v>
      </c>
      <c r="J588" s="111"/>
      <c r="K588" s="111"/>
      <c r="L588" s="111"/>
      <c r="M588" s="111">
        <f t="shared" si="218"/>
        <v>600</v>
      </c>
      <c r="N588" s="111">
        <v>600</v>
      </c>
      <c r="O588" s="111">
        <v>600</v>
      </c>
    </row>
    <row r="589" spans="1:15" x14ac:dyDescent="0.25">
      <c r="A589" s="5">
        <v>613523</v>
      </c>
      <c r="B589" s="28" t="s">
        <v>306</v>
      </c>
      <c r="C589" s="108" t="s">
        <v>164</v>
      </c>
      <c r="D589" s="108"/>
      <c r="E589" s="108"/>
      <c r="F589" s="113">
        <v>552</v>
      </c>
      <c r="G589" s="113">
        <v>250</v>
      </c>
      <c r="H589" s="113">
        <v>228</v>
      </c>
      <c r="I589" s="113">
        <v>500</v>
      </c>
      <c r="J589" s="113"/>
      <c r="K589" s="113"/>
      <c r="L589" s="113"/>
      <c r="M589" s="113">
        <f t="shared" si="218"/>
        <v>500</v>
      </c>
      <c r="N589" s="113">
        <v>500</v>
      </c>
      <c r="O589" s="113">
        <v>500</v>
      </c>
    </row>
    <row r="590" spans="1:15" x14ac:dyDescent="0.25">
      <c r="A590" s="13">
        <v>613500</v>
      </c>
      <c r="B590" s="39" t="s">
        <v>306</v>
      </c>
      <c r="C590" s="96" t="s">
        <v>209</v>
      </c>
      <c r="D590" s="96"/>
      <c r="E590" s="96"/>
      <c r="F590" s="98">
        <f>F586+F587+F588+F589</f>
        <v>6396</v>
      </c>
      <c r="G590" s="98">
        <f t="shared" ref="G590:O590" si="219">G586+G587+G588+G589</f>
        <v>5990</v>
      </c>
      <c r="H590" s="98">
        <f t="shared" si="219"/>
        <v>3836</v>
      </c>
      <c r="I590" s="98">
        <f t="shared" si="219"/>
        <v>7250</v>
      </c>
      <c r="J590" s="98">
        <f t="shared" si="219"/>
        <v>0</v>
      </c>
      <c r="K590" s="98">
        <f t="shared" si="219"/>
        <v>0</v>
      </c>
      <c r="L590" s="98">
        <f t="shared" si="219"/>
        <v>0</v>
      </c>
      <c r="M590" s="98">
        <f t="shared" si="219"/>
        <v>7250</v>
      </c>
      <c r="N590" s="98">
        <f t="shared" si="219"/>
        <v>7800</v>
      </c>
      <c r="O590" s="99">
        <f t="shared" si="219"/>
        <v>8350</v>
      </c>
    </row>
    <row r="591" spans="1:15" x14ac:dyDescent="0.25">
      <c r="F591" s="113"/>
    </row>
    <row r="592" spans="1:15" x14ac:dyDescent="0.25">
      <c r="A592" s="7">
        <v>613711</v>
      </c>
      <c r="B592" s="185" t="s">
        <v>306</v>
      </c>
      <c r="C592" s="97" t="s">
        <v>166</v>
      </c>
      <c r="D592" s="97"/>
      <c r="E592" s="97"/>
      <c r="F592" s="111">
        <v>0</v>
      </c>
      <c r="G592" s="111">
        <v>1300</v>
      </c>
      <c r="H592" s="111">
        <v>1264</v>
      </c>
      <c r="I592" s="111">
        <v>2000</v>
      </c>
      <c r="J592" s="111"/>
      <c r="K592" s="111"/>
      <c r="L592" s="111"/>
      <c r="M592" s="111">
        <f>L592+K592+J592+I592</f>
        <v>2000</v>
      </c>
      <c r="N592" s="111">
        <v>2000</v>
      </c>
      <c r="O592" s="111">
        <v>2000</v>
      </c>
    </row>
    <row r="593" spans="1:15" x14ac:dyDescent="0.25">
      <c r="A593" s="5">
        <v>613712</v>
      </c>
      <c r="B593" s="28" t="s">
        <v>306</v>
      </c>
      <c r="C593" s="108" t="s">
        <v>168</v>
      </c>
      <c r="D593" s="108"/>
      <c r="E593" s="108"/>
      <c r="F593" s="113">
        <v>791</v>
      </c>
      <c r="G593" s="113">
        <v>1000</v>
      </c>
      <c r="H593" s="113">
        <v>505</v>
      </c>
      <c r="I593" s="113">
        <v>1000</v>
      </c>
      <c r="J593" s="113"/>
      <c r="K593" s="113"/>
      <c r="L593" s="113"/>
      <c r="M593" s="113">
        <v>1000</v>
      </c>
      <c r="N593" s="113">
        <v>1000</v>
      </c>
      <c r="O593" s="113">
        <v>1000</v>
      </c>
    </row>
    <row r="594" spans="1:15" x14ac:dyDescent="0.25">
      <c r="A594" s="7">
        <v>613713</v>
      </c>
      <c r="B594" s="185" t="s">
        <v>306</v>
      </c>
      <c r="C594" s="97" t="s">
        <v>167</v>
      </c>
      <c r="D594" s="97"/>
      <c r="E594" s="97"/>
      <c r="F594" s="111">
        <v>1091</v>
      </c>
      <c r="G594" s="111">
        <v>3000</v>
      </c>
      <c r="H594" s="111">
        <v>1556</v>
      </c>
      <c r="I594" s="111">
        <v>3000</v>
      </c>
      <c r="J594" s="111"/>
      <c r="K594" s="111"/>
      <c r="L594" s="111"/>
      <c r="M594" s="111">
        <v>3000</v>
      </c>
      <c r="N594" s="111">
        <v>3000</v>
      </c>
      <c r="O594" s="111">
        <v>3000</v>
      </c>
    </row>
    <row r="595" spans="1:15" x14ac:dyDescent="0.25">
      <c r="A595" s="85"/>
      <c r="B595" s="86" t="s">
        <v>246</v>
      </c>
      <c r="C595" s="86"/>
      <c r="D595" s="87"/>
      <c r="E595" s="88"/>
      <c r="F595" s="1" t="s">
        <v>16</v>
      </c>
      <c r="G595" s="1"/>
      <c r="H595" s="1" t="s">
        <v>19</v>
      </c>
      <c r="I595" s="1"/>
      <c r="J595" s="1"/>
      <c r="K595" s="1"/>
      <c r="L595" s="1"/>
      <c r="M595" s="1"/>
      <c r="N595" s="387" t="s">
        <v>5</v>
      </c>
      <c r="O595" s="388"/>
    </row>
    <row r="596" spans="1:15" x14ac:dyDescent="0.25">
      <c r="A596" s="89" t="s">
        <v>2</v>
      </c>
      <c r="B596" s="90" t="s">
        <v>247</v>
      </c>
      <c r="C596" s="389" t="s">
        <v>4</v>
      </c>
      <c r="D596" s="390"/>
      <c r="E596" s="391"/>
      <c r="F596" s="2" t="s">
        <v>18</v>
      </c>
      <c r="G596" s="2" t="s">
        <v>7</v>
      </c>
      <c r="H596" s="2" t="s">
        <v>20</v>
      </c>
      <c r="I596" s="2" t="s">
        <v>14</v>
      </c>
      <c r="J596" s="2" t="s">
        <v>12</v>
      </c>
      <c r="K596" s="2" t="s">
        <v>10</v>
      </c>
      <c r="L596" s="2" t="s">
        <v>9</v>
      </c>
      <c r="M596" s="2" t="s">
        <v>7</v>
      </c>
      <c r="N596" s="392" t="s">
        <v>6</v>
      </c>
      <c r="O596" s="393"/>
    </row>
    <row r="597" spans="1:15" x14ac:dyDescent="0.25">
      <c r="A597" s="92" t="s">
        <v>3</v>
      </c>
      <c r="B597" s="93" t="s">
        <v>3</v>
      </c>
      <c r="C597" s="93"/>
      <c r="D597" s="94"/>
      <c r="E597" s="95"/>
      <c r="F597" s="3">
        <v>2023</v>
      </c>
      <c r="G597" s="3">
        <v>2024</v>
      </c>
      <c r="H597" s="3" t="s">
        <v>17</v>
      </c>
      <c r="I597" s="3" t="s">
        <v>15</v>
      </c>
      <c r="J597" s="3" t="s">
        <v>13</v>
      </c>
      <c r="K597" s="3" t="s">
        <v>11</v>
      </c>
      <c r="L597" s="3" t="s">
        <v>8</v>
      </c>
      <c r="M597" s="3">
        <v>2025</v>
      </c>
      <c r="N597" s="8">
        <v>2026</v>
      </c>
      <c r="O597" s="9">
        <v>2027</v>
      </c>
    </row>
    <row r="598" spans="1:15" x14ac:dyDescent="0.25">
      <c r="A598" s="12">
        <v>613716</v>
      </c>
      <c r="B598" s="208" t="s">
        <v>306</v>
      </c>
      <c r="C598" s="87" t="s">
        <v>169</v>
      </c>
      <c r="D598" s="87"/>
      <c r="E598" s="87"/>
      <c r="F598" s="104">
        <v>0</v>
      </c>
      <c r="G598" s="104">
        <v>0</v>
      </c>
      <c r="H598" s="104">
        <v>0</v>
      </c>
      <c r="I598" s="104">
        <v>2000</v>
      </c>
      <c r="J598" s="104"/>
      <c r="K598" s="104"/>
      <c r="L598" s="104"/>
      <c r="M598" s="104">
        <f>L598+K598+J598+I598</f>
        <v>2000</v>
      </c>
      <c r="N598" s="104">
        <v>2000</v>
      </c>
      <c r="O598" s="104">
        <v>2000</v>
      </c>
    </row>
    <row r="599" spans="1:15" x14ac:dyDescent="0.25">
      <c r="A599" s="10"/>
      <c r="B599" s="10"/>
      <c r="C599" s="94" t="s">
        <v>171</v>
      </c>
      <c r="D599" s="94"/>
      <c r="E599" s="94"/>
      <c r="F599" s="110"/>
      <c r="G599" s="120"/>
      <c r="H599" s="120"/>
      <c r="I599" s="110"/>
      <c r="J599" s="110"/>
      <c r="K599" s="110"/>
      <c r="L599" s="110"/>
      <c r="M599" s="110"/>
      <c r="N599" s="110"/>
      <c r="O599" s="110"/>
    </row>
    <row r="600" spans="1:15" x14ac:dyDescent="0.25">
      <c r="A600" s="12">
        <v>613721</v>
      </c>
      <c r="B600" s="184" t="s">
        <v>306</v>
      </c>
      <c r="C600" s="87" t="s">
        <v>181</v>
      </c>
      <c r="D600" s="118"/>
      <c r="E600" s="118"/>
      <c r="F600" s="87">
        <v>222</v>
      </c>
      <c r="G600" s="104">
        <v>0</v>
      </c>
      <c r="H600" s="104">
        <v>0</v>
      </c>
      <c r="I600" s="104">
        <v>1000</v>
      </c>
      <c r="J600" s="104"/>
      <c r="K600" s="104"/>
      <c r="L600" s="104"/>
      <c r="M600" s="104">
        <f>L600+K600+J600+I600</f>
        <v>1000</v>
      </c>
      <c r="N600" s="104">
        <v>1000</v>
      </c>
      <c r="O600" s="104">
        <v>1000</v>
      </c>
    </row>
    <row r="601" spans="1:15" x14ac:dyDescent="0.25">
      <c r="A601" s="10"/>
      <c r="B601" s="196"/>
      <c r="C601" s="94" t="s">
        <v>316</v>
      </c>
      <c r="D601" s="120"/>
      <c r="E601" s="120"/>
      <c r="F601" s="94"/>
      <c r="G601" s="120"/>
      <c r="H601" s="120"/>
      <c r="I601" s="110"/>
      <c r="J601" s="110"/>
      <c r="K601" s="110"/>
      <c r="L601" s="110"/>
      <c r="M601" s="110"/>
      <c r="N601" s="110"/>
      <c r="O601" s="110"/>
    </row>
    <row r="602" spans="1:15" x14ac:dyDescent="0.25">
      <c r="A602" s="5">
        <v>613721</v>
      </c>
      <c r="B602" s="28" t="s">
        <v>306</v>
      </c>
      <c r="C602" s="108" t="s">
        <v>174</v>
      </c>
      <c r="D602" s="119"/>
      <c r="E602" s="119"/>
      <c r="F602" s="113">
        <v>94</v>
      </c>
      <c r="G602" s="113">
        <v>300</v>
      </c>
      <c r="H602" s="113">
        <v>0</v>
      </c>
      <c r="I602" s="113">
        <v>1000</v>
      </c>
      <c r="J602" s="113"/>
      <c r="K602" s="113"/>
      <c r="L602" s="113"/>
      <c r="M602" s="111">
        <f>L602+K602+J602+I602</f>
        <v>1000</v>
      </c>
      <c r="N602" s="113">
        <v>1000</v>
      </c>
      <c r="O602" s="113">
        <v>1000</v>
      </c>
    </row>
    <row r="603" spans="1:15" x14ac:dyDescent="0.25">
      <c r="A603" s="7">
        <v>613725</v>
      </c>
      <c r="B603" s="185" t="s">
        <v>306</v>
      </c>
      <c r="C603" s="144" t="s">
        <v>179</v>
      </c>
      <c r="D603" s="144"/>
      <c r="E603" s="144"/>
      <c r="F603" s="111">
        <v>0</v>
      </c>
      <c r="G603" s="111">
        <v>0</v>
      </c>
      <c r="H603" s="111">
        <v>0</v>
      </c>
      <c r="I603" s="111">
        <v>4000</v>
      </c>
      <c r="J603" s="111"/>
      <c r="K603" s="111"/>
      <c r="L603" s="111"/>
      <c r="M603" s="111">
        <f>L603+K603+J603+I603</f>
        <v>4000</v>
      </c>
      <c r="N603" s="111">
        <v>4000</v>
      </c>
      <c r="O603" s="111">
        <v>4000</v>
      </c>
    </row>
    <row r="604" spans="1:15" x14ac:dyDescent="0.25">
      <c r="A604" s="5">
        <v>713722</v>
      </c>
      <c r="B604" s="28" t="s">
        <v>306</v>
      </c>
      <c r="C604" s="123" t="s">
        <v>317</v>
      </c>
      <c r="D604" s="123"/>
      <c r="E604" s="123"/>
      <c r="F604" s="113">
        <v>175</v>
      </c>
      <c r="G604" s="113">
        <v>350</v>
      </c>
      <c r="H604" s="113">
        <v>338</v>
      </c>
      <c r="I604" s="113">
        <v>1000</v>
      </c>
      <c r="J604" s="113"/>
      <c r="K604" s="113"/>
      <c r="L604" s="113"/>
      <c r="M604" s="111">
        <f t="shared" ref="M604:M606" si="220">L604+K604+J604+I604</f>
        <v>1000</v>
      </c>
      <c r="N604" s="113">
        <v>1000</v>
      </c>
      <c r="O604" s="113">
        <v>1000</v>
      </c>
    </row>
    <row r="605" spans="1:15" x14ac:dyDescent="0.25">
      <c r="A605" s="7">
        <v>613723</v>
      </c>
      <c r="B605" s="42" t="s">
        <v>306</v>
      </c>
      <c r="C605" s="97" t="s">
        <v>175</v>
      </c>
      <c r="D605" s="97"/>
      <c r="E605" s="97"/>
      <c r="F605" s="111">
        <v>390</v>
      </c>
      <c r="G605" s="111">
        <v>500</v>
      </c>
      <c r="H605" s="111">
        <v>261</v>
      </c>
      <c r="I605" s="111">
        <v>1000</v>
      </c>
      <c r="J605" s="111"/>
      <c r="K605" s="111"/>
      <c r="L605" s="111"/>
      <c r="M605" s="111">
        <f t="shared" si="220"/>
        <v>1000</v>
      </c>
      <c r="N605" s="111">
        <v>1000</v>
      </c>
      <c r="O605" s="111">
        <v>1000</v>
      </c>
    </row>
    <row r="606" spans="1:15" x14ac:dyDescent="0.25">
      <c r="A606" s="5">
        <v>613723</v>
      </c>
      <c r="B606" s="28" t="s">
        <v>306</v>
      </c>
      <c r="C606" s="108" t="s">
        <v>366</v>
      </c>
      <c r="D606" s="108"/>
      <c r="E606" s="108"/>
      <c r="F606" s="113">
        <v>58</v>
      </c>
      <c r="G606" s="113">
        <v>60</v>
      </c>
      <c r="H606" s="113">
        <v>2</v>
      </c>
      <c r="I606" s="113">
        <v>100</v>
      </c>
      <c r="J606" s="113"/>
      <c r="K606" s="113"/>
      <c r="L606" s="113"/>
      <c r="M606" s="113">
        <f t="shared" si="220"/>
        <v>100</v>
      </c>
      <c r="N606" s="113">
        <v>100</v>
      </c>
      <c r="O606" s="113">
        <v>100</v>
      </c>
    </row>
    <row r="607" spans="1:15" x14ac:dyDescent="0.25">
      <c r="A607" s="5"/>
      <c r="B607" s="28"/>
      <c r="C607" s="108" t="s">
        <v>367</v>
      </c>
      <c r="D607" s="108"/>
      <c r="E607" s="108"/>
      <c r="F607" s="113"/>
      <c r="G607" s="129"/>
      <c r="H607" s="129"/>
      <c r="I607" s="113"/>
      <c r="J607" s="113"/>
      <c r="K607" s="113"/>
      <c r="L607" s="113"/>
      <c r="M607" s="113"/>
      <c r="N607" s="113"/>
      <c r="O607" s="113"/>
    </row>
    <row r="608" spans="1:15" x14ac:dyDescent="0.25">
      <c r="A608" s="13">
        <v>613700</v>
      </c>
      <c r="B608" s="39" t="s">
        <v>306</v>
      </c>
      <c r="C608" s="96" t="s">
        <v>165</v>
      </c>
      <c r="D608" s="96"/>
      <c r="E608" s="96"/>
      <c r="F608" s="98">
        <f>F592+F593+F594+F598+F600+F602+F603+F604+F605+F606</f>
        <v>2821</v>
      </c>
      <c r="G608" s="98">
        <f t="shared" ref="G608:O608" si="221">G592+G593+G594+G598+G600+G602+G603+G604+G605+G606</f>
        <v>6510</v>
      </c>
      <c r="H608" s="98">
        <f t="shared" si="221"/>
        <v>3926</v>
      </c>
      <c r="I608" s="98">
        <f>I592+I593+I594+I598+I600+I602+I603+I604+I605+I606</f>
        <v>16100</v>
      </c>
      <c r="J608" s="98">
        <f t="shared" si="221"/>
        <v>0</v>
      </c>
      <c r="K608" s="98">
        <f t="shared" si="221"/>
        <v>0</v>
      </c>
      <c r="L608" s="98">
        <f t="shared" si="221"/>
        <v>0</v>
      </c>
      <c r="M608" s="98">
        <f t="shared" si="221"/>
        <v>16100</v>
      </c>
      <c r="N608" s="98">
        <f t="shared" si="221"/>
        <v>16100</v>
      </c>
      <c r="O608" s="99">
        <f t="shared" si="221"/>
        <v>16100</v>
      </c>
    </row>
    <row r="609" spans="1:15" x14ac:dyDescent="0.25">
      <c r="B609" s="28"/>
      <c r="F609" s="129"/>
      <c r="G609" s="129"/>
      <c r="H609" s="129"/>
      <c r="I609" s="129"/>
      <c r="J609" s="129"/>
      <c r="K609" s="129"/>
      <c r="L609" s="129"/>
      <c r="M609" s="129"/>
      <c r="N609" s="129"/>
    </row>
    <row r="610" spans="1:15" x14ac:dyDescent="0.25">
      <c r="A610" s="7">
        <v>613813</v>
      </c>
      <c r="B610" s="42" t="s">
        <v>306</v>
      </c>
      <c r="C610" s="97" t="s">
        <v>185</v>
      </c>
      <c r="D610" s="97"/>
      <c r="E610" s="97"/>
      <c r="F610" s="111">
        <v>1077</v>
      </c>
      <c r="G610" s="111">
        <v>400</v>
      </c>
      <c r="H610" s="111">
        <v>378</v>
      </c>
      <c r="I610" s="111">
        <v>500</v>
      </c>
      <c r="J610" s="111"/>
      <c r="K610" s="111"/>
      <c r="L610" s="111"/>
      <c r="M610" s="111">
        <f>L610+K610+J610+I610</f>
        <v>500</v>
      </c>
      <c r="N610" s="111">
        <v>500</v>
      </c>
      <c r="O610" s="97">
        <v>500</v>
      </c>
    </row>
    <row r="611" spans="1:15" x14ac:dyDescent="0.25">
      <c r="A611" s="7">
        <v>613822</v>
      </c>
      <c r="B611" s="185" t="s">
        <v>306</v>
      </c>
      <c r="C611" s="97" t="s">
        <v>187</v>
      </c>
      <c r="D611" s="97"/>
      <c r="E611" s="97"/>
      <c r="F611" s="111">
        <v>524</v>
      </c>
      <c r="G611" s="111">
        <v>450</v>
      </c>
      <c r="H611" s="111">
        <v>365</v>
      </c>
      <c r="I611" s="111">
        <v>1000</v>
      </c>
      <c r="J611" s="111"/>
      <c r="K611" s="111"/>
      <c r="L611" s="111"/>
      <c r="M611" s="111">
        <f>L611+K611+J611+I611</f>
        <v>1000</v>
      </c>
      <c r="N611" s="111">
        <v>1000</v>
      </c>
      <c r="O611" s="97">
        <v>1000</v>
      </c>
    </row>
    <row r="612" spans="1:15" x14ac:dyDescent="0.25">
      <c r="A612" s="13">
        <v>613800</v>
      </c>
      <c r="B612" s="39" t="s">
        <v>306</v>
      </c>
      <c r="C612" s="96" t="s">
        <v>184</v>
      </c>
      <c r="D612" s="96"/>
      <c r="E612" s="96"/>
      <c r="F612" s="98">
        <f>F610+F611</f>
        <v>1601</v>
      </c>
      <c r="G612" s="98">
        <f t="shared" ref="G612:O612" si="222">G610+G611</f>
        <v>850</v>
      </c>
      <c r="H612" s="98">
        <f t="shared" si="222"/>
        <v>743</v>
      </c>
      <c r="I612" s="98">
        <f t="shared" si="222"/>
        <v>1500</v>
      </c>
      <c r="J612" s="98">
        <f t="shared" si="222"/>
        <v>0</v>
      </c>
      <c r="K612" s="98">
        <f t="shared" si="222"/>
        <v>0</v>
      </c>
      <c r="L612" s="98">
        <f t="shared" si="222"/>
        <v>0</v>
      </c>
      <c r="M612" s="98">
        <f t="shared" si="222"/>
        <v>1500</v>
      </c>
      <c r="N612" s="98">
        <f t="shared" si="222"/>
        <v>1500</v>
      </c>
      <c r="O612" s="99">
        <f t="shared" si="222"/>
        <v>1500</v>
      </c>
    </row>
    <row r="613" spans="1:15" x14ac:dyDescent="0.25">
      <c r="F613" s="129"/>
      <c r="G613" s="129"/>
      <c r="H613" s="129"/>
      <c r="I613" s="129"/>
      <c r="J613" s="129"/>
      <c r="K613" s="129"/>
      <c r="L613" s="129"/>
      <c r="M613" s="129"/>
      <c r="N613" s="129"/>
    </row>
    <row r="614" spans="1:15" x14ac:dyDescent="0.25">
      <c r="A614" s="7">
        <v>613934</v>
      </c>
      <c r="B614" s="185" t="s">
        <v>306</v>
      </c>
      <c r="C614" s="97" t="s">
        <v>197</v>
      </c>
      <c r="D614" s="97"/>
      <c r="E614" s="97"/>
      <c r="F614" s="111">
        <v>6214</v>
      </c>
      <c r="G614" s="111">
        <v>7020</v>
      </c>
      <c r="H614" s="111">
        <v>5441</v>
      </c>
      <c r="I614" s="111">
        <v>6500</v>
      </c>
      <c r="J614" s="111"/>
      <c r="K614" s="111"/>
      <c r="L614" s="111"/>
      <c r="M614" s="111">
        <f>L614+K614+J614+I614</f>
        <v>6500</v>
      </c>
      <c r="N614" s="111">
        <v>6500</v>
      </c>
      <c r="O614" s="111">
        <v>6500</v>
      </c>
    </row>
    <row r="615" spans="1:15" x14ac:dyDescent="0.25">
      <c r="A615" s="5">
        <v>613976</v>
      </c>
      <c r="B615" s="28" t="s">
        <v>306</v>
      </c>
      <c r="C615" s="108" t="s">
        <v>199</v>
      </c>
      <c r="D615" s="108"/>
      <c r="E615" s="108"/>
      <c r="F615" s="113">
        <v>4200</v>
      </c>
      <c r="G615" s="113">
        <v>1070</v>
      </c>
      <c r="H615" s="113">
        <v>600</v>
      </c>
      <c r="I615" s="113">
        <v>2000</v>
      </c>
      <c r="J615" s="113"/>
      <c r="K615" s="113"/>
      <c r="L615" s="113"/>
      <c r="M615" s="111">
        <f t="shared" ref="M615:M623" si="223">L615+K615+J615+I615</f>
        <v>2000</v>
      </c>
      <c r="N615" s="113">
        <v>2000</v>
      </c>
      <c r="O615" s="113">
        <v>2000</v>
      </c>
    </row>
    <row r="616" spans="1:15" x14ac:dyDescent="0.25">
      <c r="A616" s="7">
        <v>613983</v>
      </c>
      <c r="B616" s="185" t="s">
        <v>306</v>
      </c>
      <c r="C616" s="97" t="s">
        <v>321</v>
      </c>
      <c r="D616" s="97"/>
      <c r="E616" s="97"/>
      <c r="F616" s="111">
        <v>21</v>
      </c>
      <c r="G616" s="111">
        <v>5</v>
      </c>
      <c r="H616" s="111">
        <v>3</v>
      </c>
      <c r="I616" s="111">
        <v>10</v>
      </c>
      <c r="J616" s="111"/>
      <c r="K616" s="111"/>
      <c r="L616" s="111"/>
      <c r="M616" s="111">
        <f t="shared" si="223"/>
        <v>10</v>
      </c>
      <c r="N616" s="111">
        <v>10</v>
      </c>
      <c r="O616" s="111">
        <v>10</v>
      </c>
    </row>
    <row r="617" spans="1:15" x14ac:dyDescent="0.25">
      <c r="A617" s="5">
        <v>613986</v>
      </c>
      <c r="B617" s="45" t="s">
        <v>306</v>
      </c>
      <c r="C617" s="108" t="s">
        <v>201</v>
      </c>
      <c r="D617" s="108"/>
      <c r="E617" s="108"/>
      <c r="F617" s="113">
        <v>151</v>
      </c>
      <c r="G617" s="113">
        <v>50</v>
      </c>
      <c r="H617" s="113">
        <v>32</v>
      </c>
      <c r="I617" s="113">
        <v>72</v>
      </c>
      <c r="J617" s="113"/>
      <c r="K617" s="113"/>
      <c r="L617" s="113"/>
      <c r="M617" s="111">
        <f t="shared" si="223"/>
        <v>72</v>
      </c>
      <c r="N617" s="113">
        <v>72</v>
      </c>
      <c r="O617" s="113">
        <v>72</v>
      </c>
    </row>
    <row r="618" spans="1:15" x14ac:dyDescent="0.25">
      <c r="A618" s="7">
        <v>613987</v>
      </c>
      <c r="B618" s="185" t="s">
        <v>306</v>
      </c>
      <c r="C618" s="97" t="s">
        <v>202</v>
      </c>
      <c r="D618" s="97"/>
      <c r="E618" s="97"/>
      <c r="F618" s="111">
        <v>226</v>
      </c>
      <c r="G618" s="111">
        <v>50</v>
      </c>
      <c r="H618" s="111">
        <v>22</v>
      </c>
      <c r="I618" s="111">
        <v>108</v>
      </c>
      <c r="J618" s="111"/>
      <c r="K618" s="111"/>
      <c r="L618" s="111"/>
      <c r="M618" s="111">
        <f t="shared" si="223"/>
        <v>108</v>
      </c>
      <c r="N618" s="111">
        <v>108</v>
      </c>
      <c r="O618" s="111">
        <v>108</v>
      </c>
    </row>
    <row r="619" spans="1:15" x14ac:dyDescent="0.25">
      <c r="A619" s="5">
        <v>613988</v>
      </c>
      <c r="B619" s="28" t="s">
        <v>306</v>
      </c>
      <c r="C619" s="108" t="s">
        <v>203</v>
      </c>
      <c r="D619" s="108"/>
      <c r="E619" s="108"/>
      <c r="F619" s="113">
        <v>362</v>
      </c>
      <c r="G619" s="113">
        <v>95</v>
      </c>
      <c r="H619" s="113">
        <v>52</v>
      </c>
      <c r="I619" s="113">
        <v>175</v>
      </c>
      <c r="J619" s="113"/>
      <c r="K619" s="113"/>
      <c r="L619" s="113"/>
      <c r="M619" s="111">
        <f t="shared" si="223"/>
        <v>175</v>
      </c>
      <c r="N619" s="113">
        <v>175</v>
      </c>
      <c r="O619" s="113">
        <v>175</v>
      </c>
    </row>
    <row r="620" spans="1:15" x14ac:dyDescent="0.25">
      <c r="A620" s="7">
        <v>613991</v>
      </c>
      <c r="B620" s="185" t="s">
        <v>306</v>
      </c>
      <c r="C620" s="97" t="s">
        <v>206</v>
      </c>
      <c r="D620" s="115"/>
      <c r="E620" s="115"/>
      <c r="F620" s="209">
        <v>386</v>
      </c>
      <c r="G620" s="111">
        <v>400</v>
      </c>
      <c r="H620" s="111">
        <v>0</v>
      </c>
      <c r="I620" s="111">
        <v>400</v>
      </c>
      <c r="J620" s="111"/>
      <c r="K620" s="111"/>
      <c r="L620" s="111"/>
      <c r="M620" s="111">
        <f t="shared" si="223"/>
        <v>400</v>
      </c>
      <c r="N620" s="111">
        <v>400</v>
      </c>
      <c r="O620" s="111">
        <v>400</v>
      </c>
    </row>
    <row r="621" spans="1:15" x14ac:dyDescent="0.25">
      <c r="A621" s="5">
        <v>613991</v>
      </c>
      <c r="B621" s="28" t="s">
        <v>306</v>
      </c>
      <c r="C621" s="123" t="s">
        <v>205</v>
      </c>
      <c r="D621" s="123"/>
      <c r="E621" s="123"/>
      <c r="F621" s="157">
        <v>0</v>
      </c>
      <c r="G621" s="113">
        <v>0</v>
      </c>
      <c r="H621" s="113">
        <v>0</v>
      </c>
      <c r="I621" s="113">
        <v>200</v>
      </c>
      <c r="J621" s="113"/>
      <c r="K621" s="113"/>
      <c r="L621" s="113"/>
      <c r="M621" s="111">
        <f t="shared" si="223"/>
        <v>200</v>
      </c>
      <c r="N621" s="113">
        <v>200</v>
      </c>
      <c r="O621" s="113">
        <v>200</v>
      </c>
    </row>
    <row r="622" spans="1:15" x14ac:dyDescent="0.25">
      <c r="A622" s="7">
        <v>613991</v>
      </c>
      <c r="B622" s="42" t="s">
        <v>306</v>
      </c>
      <c r="C622" s="97" t="s">
        <v>322</v>
      </c>
      <c r="D622" s="97"/>
      <c r="E622" s="97"/>
      <c r="F622" s="209">
        <v>0</v>
      </c>
      <c r="G622" s="111">
        <v>0</v>
      </c>
      <c r="H622" s="111">
        <v>0</v>
      </c>
      <c r="I622" s="111">
        <v>600</v>
      </c>
      <c r="J622" s="111"/>
      <c r="K622" s="111"/>
      <c r="L622" s="111"/>
      <c r="M622" s="111">
        <f t="shared" si="223"/>
        <v>600</v>
      </c>
      <c r="N622" s="111">
        <v>600</v>
      </c>
      <c r="O622" s="111">
        <v>600</v>
      </c>
    </row>
    <row r="623" spans="1:15" x14ac:dyDescent="0.25">
      <c r="A623" s="5">
        <v>613991</v>
      </c>
      <c r="B623" s="28" t="s">
        <v>547</v>
      </c>
      <c r="C623" s="108" t="s">
        <v>323</v>
      </c>
      <c r="D623" s="108"/>
      <c r="E623" s="108"/>
      <c r="F623" s="157">
        <v>0</v>
      </c>
      <c r="G623" s="113">
        <v>20900</v>
      </c>
      <c r="H623" s="113">
        <v>0</v>
      </c>
      <c r="I623" s="113">
        <v>0</v>
      </c>
      <c r="J623" s="113"/>
      <c r="K623" s="113">
        <v>25000</v>
      </c>
      <c r="L623" s="113"/>
      <c r="M623" s="111">
        <f t="shared" si="223"/>
        <v>25000</v>
      </c>
      <c r="N623" s="113">
        <v>25000</v>
      </c>
      <c r="O623" s="113">
        <v>25000</v>
      </c>
    </row>
    <row r="624" spans="1:15" x14ac:dyDescent="0.25">
      <c r="A624" s="176">
        <v>613900</v>
      </c>
      <c r="B624" s="39"/>
      <c r="C624" s="136" t="s">
        <v>271</v>
      </c>
      <c r="D624" s="97"/>
      <c r="E624" s="97"/>
      <c r="F624" s="98">
        <f>F614+F615+F616+F617+F618+F619+F620+F621+F622+F623</f>
        <v>11560</v>
      </c>
      <c r="G624" s="98">
        <f t="shared" ref="G624:I624" si="224">G614+G615+G616+G617+G618+G619+G620+G621+G622+G623</f>
        <v>29590</v>
      </c>
      <c r="H624" s="98">
        <f t="shared" si="224"/>
        <v>6150</v>
      </c>
      <c r="I624" s="98">
        <f t="shared" si="224"/>
        <v>10065</v>
      </c>
      <c r="J624" s="98"/>
      <c r="K624" s="98">
        <f>K614+K615+K616+K617+K618+K619+K620+K621+K622+K623</f>
        <v>25000</v>
      </c>
      <c r="L624" s="98"/>
      <c r="M624" s="98">
        <f>L624+K624+J624+I624</f>
        <v>35065</v>
      </c>
      <c r="N624" s="98">
        <f>N614+N615+N616+N617+N618+N619+N620+N621+N622+N623</f>
        <v>35065</v>
      </c>
      <c r="O624" s="99">
        <f>O614+O615+O616+O617+O618+O619+O620+O621+O622+O623</f>
        <v>35065</v>
      </c>
    </row>
    <row r="625" spans="1:15" x14ac:dyDescent="0.25">
      <c r="A625" s="176">
        <v>613000</v>
      </c>
      <c r="B625" s="39"/>
      <c r="C625" s="136" t="s">
        <v>272</v>
      </c>
      <c r="D625" s="136"/>
      <c r="E625" s="136"/>
      <c r="F625" s="98">
        <f t="shared" ref="F625:O625" si="225">F552+F556+F575+F584+F590+F608+F612+F624</f>
        <v>46807</v>
      </c>
      <c r="G625" s="98">
        <f t="shared" si="225"/>
        <v>66530</v>
      </c>
      <c r="H625" s="98">
        <f t="shared" si="225"/>
        <v>29224</v>
      </c>
      <c r="I625" s="98">
        <f t="shared" si="225"/>
        <v>65065</v>
      </c>
      <c r="J625" s="98">
        <f t="shared" si="225"/>
        <v>0</v>
      </c>
      <c r="K625" s="98">
        <f>K552+K556+K575+K584+K590+K608+K612+K624</f>
        <v>25000</v>
      </c>
      <c r="L625" s="98">
        <f t="shared" si="225"/>
        <v>0</v>
      </c>
      <c r="M625" s="98">
        <f>M552+M556+M575+M584+M590+M608+M612+M624</f>
        <v>90065</v>
      </c>
      <c r="N625" s="98">
        <f>N552+N556+N575+N584+N590+N608+N612+N624</f>
        <v>91915</v>
      </c>
      <c r="O625" s="99">
        <f t="shared" si="225"/>
        <v>93065</v>
      </c>
    </row>
    <row r="628" spans="1:15" x14ac:dyDescent="0.25">
      <c r="A628" s="85"/>
      <c r="B628" s="86" t="s">
        <v>246</v>
      </c>
      <c r="C628" s="86"/>
      <c r="D628" s="87"/>
      <c r="E628" s="88"/>
      <c r="F628" s="1" t="s">
        <v>16</v>
      </c>
      <c r="G628" s="1"/>
      <c r="H628" s="1" t="s">
        <v>19</v>
      </c>
      <c r="I628" s="1"/>
      <c r="J628" s="1"/>
      <c r="K628" s="1"/>
      <c r="L628" s="1"/>
      <c r="M628" s="1"/>
      <c r="N628" s="387" t="s">
        <v>5</v>
      </c>
      <c r="O628" s="388"/>
    </row>
    <row r="629" spans="1:15" x14ac:dyDescent="0.25">
      <c r="A629" s="89" t="s">
        <v>2</v>
      </c>
      <c r="B629" s="90" t="s">
        <v>247</v>
      </c>
      <c r="C629" s="389" t="s">
        <v>4</v>
      </c>
      <c r="D629" s="390"/>
      <c r="E629" s="391"/>
      <c r="F629" s="2" t="s">
        <v>18</v>
      </c>
      <c r="G629" s="2" t="s">
        <v>7</v>
      </c>
      <c r="H629" s="2" t="s">
        <v>20</v>
      </c>
      <c r="I629" s="2" t="s">
        <v>14</v>
      </c>
      <c r="J629" s="2" t="s">
        <v>12</v>
      </c>
      <c r="K629" s="2" t="s">
        <v>10</v>
      </c>
      <c r="L629" s="2" t="s">
        <v>9</v>
      </c>
      <c r="M629" s="2" t="s">
        <v>7</v>
      </c>
      <c r="N629" s="392" t="s">
        <v>6</v>
      </c>
      <c r="O629" s="393"/>
    </row>
    <row r="630" spans="1:15" x14ac:dyDescent="0.25">
      <c r="A630" s="92" t="s">
        <v>3</v>
      </c>
      <c r="B630" s="93" t="s">
        <v>3</v>
      </c>
      <c r="C630" s="93"/>
      <c r="D630" s="94"/>
      <c r="E630" s="95"/>
      <c r="F630" s="3">
        <v>2023</v>
      </c>
      <c r="G630" s="3">
        <v>2024</v>
      </c>
      <c r="H630" s="3" t="s">
        <v>17</v>
      </c>
      <c r="I630" s="3" t="s">
        <v>15</v>
      </c>
      <c r="J630" s="3" t="s">
        <v>13</v>
      </c>
      <c r="K630" s="3" t="s">
        <v>11</v>
      </c>
      <c r="L630" s="3" t="s">
        <v>8</v>
      </c>
      <c r="M630" s="3">
        <v>2025</v>
      </c>
      <c r="N630" s="8">
        <v>2026</v>
      </c>
      <c r="O630" s="9">
        <v>2027</v>
      </c>
    </row>
    <row r="631" spans="1:15" x14ac:dyDescent="0.25">
      <c r="A631" s="7">
        <v>614221</v>
      </c>
      <c r="B631" s="7">
        <v>1081</v>
      </c>
      <c r="C631" s="97" t="s">
        <v>324</v>
      </c>
      <c r="D631" s="97"/>
      <c r="E631" s="97"/>
      <c r="F631" s="111">
        <v>1397</v>
      </c>
      <c r="G631" s="111">
        <v>3030</v>
      </c>
      <c r="H631" s="111">
        <v>1450</v>
      </c>
      <c r="I631" s="111">
        <v>2000</v>
      </c>
      <c r="J631" s="111"/>
      <c r="K631" s="111"/>
      <c r="L631" s="111"/>
      <c r="M631" s="111">
        <f>L631+K631+J631+I631</f>
        <v>2000</v>
      </c>
      <c r="N631" s="111">
        <v>2000</v>
      </c>
      <c r="O631" s="111">
        <v>2000</v>
      </c>
    </row>
    <row r="632" spans="1:15" x14ac:dyDescent="0.25">
      <c r="A632" s="7">
        <v>614239</v>
      </c>
      <c r="B632" s="7">
        <v>1041</v>
      </c>
      <c r="C632" s="97" t="s">
        <v>325</v>
      </c>
      <c r="D632" s="97"/>
      <c r="E632" s="97"/>
      <c r="F632" s="111">
        <v>2000</v>
      </c>
      <c r="G632" s="111">
        <v>3000</v>
      </c>
      <c r="H632" s="111">
        <v>3000</v>
      </c>
      <c r="I632" s="111">
        <v>3000</v>
      </c>
      <c r="J632" s="111"/>
      <c r="K632" s="111"/>
      <c r="L632" s="111"/>
      <c r="M632" s="111">
        <f t="shared" ref="M632:M633" si="226">L632+K632+J632+I632</f>
        <v>3000</v>
      </c>
      <c r="N632" s="111">
        <v>3000</v>
      </c>
      <c r="O632" s="111">
        <v>3000</v>
      </c>
    </row>
    <row r="633" spans="1:15" x14ac:dyDescent="0.25">
      <c r="A633" s="5">
        <v>614200</v>
      </c>
      <c r="B633" s="125" t="s">
        <v>326</v>
      </c>
      <c r="C633" s="112" t="s">
        <v>516</v>
      </c>
      <c r="D633" s="112"/>
      <c r="E633" s="112"/>
      <c r="F633" s="113">
        <v>35056</v>
      </c>
      <c r="G633" s="113">
        <v>72700</v>
      </c>
      <c r="H633" s="113">
        <v>72694</v>
      </c>
      <c r="I633" s="113">
        <v>0</v>
      </c>
      <c r="J633" s="113"/>
      <c r="K633" s="113"/>
      <c r="L633" s="113"/>
      <c r="M633" s="111">
        <f t="shared" si="226"/>
        <v>0</v>
      </c>
      <c r="N633" s="113">
        <v>0</v>
      </c>
      <c r="O633" s="113">
        <v>0</v>
      </c>
    </row>
    <row r="634" spans="1:15" x14ac:dyDescent="0.25">
      <c r="A634" s="176">
        <v>614200</v>
      </c>
      <c r="B634" s="191"/>
      <c r="C634" s="136" t="s">
        <v>327</v>
      </c>
      <c r="D634" s="179"/>
      <c r="E634" s="179"/>
      <c r="F634" s="137">
        <f>F631+F632+F633</f>
        <v>38453</v>
      </c>
      <c r="G634" s="137">
        <f t="shared" ref="G634:O634" si="227">G631+G632+G633</f>
        <v>78730</v>
      </c>
      <c r="H634" s="137">
        <f t="shared" si="227"/>
        <v>77144</v>
      </c>
      <c r="I634" s="137">
        <f t="shared" si="227"/>
        <v>5000</v>
      </c>
      <c r="J634" s="137">
        <f t="shared" si="227"/>
        <v>0</v>
      </c>
      <c r="K634" s="137">
        <f t="shared" si="227"/>
        <v>0</v>
      </c>
      <c r="L634" s="137">
        <f t="shared" si="227"/>
        <v>0</v>
      </c>
      <c r="M634" s="137">
        <f t="shared" si="227"/>
        <v>5000</v>
      </c>
      <c r="N634" s="137">
        <f t="shared" si="227"/>
        <v>5000</v>
      </c>
      <c r="O634" s="138">
        <f t="shared" si="227"/>
        <v>5000</v>
      </c>
    </row>
    <row r="635" spans="1:15" x14ac:dyDescent="0.25">
      <c r="F635" s="129"/>
    </row>
    <row r="636" spans="1:15" x14ac:dyDescent="0.25">
      <c r="A636" s="7">
        <v>614411</v>
      </c>
      <c r="B636" s="185" t="s">
        <v>328</v>
      </c>
      <c r="C636" s="97" t="s">
        <v>229</v>
      </c>
      <c r="D636" s="97"/>
      <c r="E636" s="97"/>
      <c r="F636" s="111">
        <v>100000</v>
      </c>
      <c r="G636" s="111">
        <v>71500</v>
      </c>
      <c r="H636" s="111">
        <v>53150</v>
      </c>
      <c r="I636" s="111">
        <v>100000</v>
      </c>
      <c r="J636" s="111"/>
      <c r="K636" s="111"/>
      <c r="L636" s="111"/>
      <c r="M636" s="111">
        <f>L636+K636+J636+I636</f>
        <v>100000</v>
      </c>
      <c r="N636" s="111">
        <v>100000</v>
      </c>
      <c r="O636" s="111">
        <v>100000</v>
      </c>
    </row>
    <row r="637" spans="1:15" x14ac:dyDescent="0.25">
      <c r="A637" s="5">
        <v>614411</v>
      </c>
      <c r="B637" s="28" t="s">
        <v>328</v>
      </c>
      <c r="C637" s="108" t="s">
        <v>230</v>
      </c>
      <c r="D637" s="108"/>
      <c r="E637" s="108"/>
      <c r="F637" s="113">
        <v>9959</v>
      </c>
      <c r="G637" s="113">
        <v>0</v>
      </c>
      <c r="H637" s="113">
        <v>19445</v>
      </c>
      <c r="I637" s="113">
        <v>0</v>
      </c>
      <c r="J637" s="113"/>
      <c r="K637" s="113"/>
      <c r="L637" s="113"/>
      <c r="M637" s="111">
        <f>L637+K637+J637+I637</f>
        <v>0</v>
      </c>
      <c r="N637" s="113">
        <v>0</v>
      </c>
      <c r="O637" s="113">
        <v>0</v>
      </c>
    </row>
    <row r="638" spans="1:15" x14ac:dyDescent="0.25">
      <c r="A638" s="13">
        <v>614400</v>
      </c>
      <c r="B638" s="180"/>
      <c r="C638" s="26" t="s">
        <v>228</v>
      </c>
      <c r="D638" s="26"/>
      <c r="E638" s="26"/>
      <c r="F638" s="137">
        <f>F636+F637</f>
        <v>109959</v>
      </c>
      <c r="G638" s="137">
        <f t="shared" ref="G638:O638" si="228">G636+G637</f>
        <v>71500</v>
      </c>
      <c r="H638" s="137">
        <f t="shared" si="228"/>
        <v>72595</v>
      </c>
      <c r="I638" s="137">
        <f t="shared" si="228"/>
        <v>100000</v>
      </c>
      <c r="J638" s="137">
        <f t="shared" si="228"/>
        <v>0</v>
      </c>
      <c r="K638" s="137">
        <f t="shared" si="228"/>
        <v>0</v>
      </c>
      <c r="L638" s="137">
        <f t="shared" si="228"/>
        <v>0</v>
      </c>
      <c r="M638" s="137">
        <f t="shared" si="228"/>
        <v>100000</v>
      </c>
      <c r="N638" s="137">
        <f t="shared" si="228"/>
        <v>100000</v>
      </c>
      <c r="O638" s="138">
        <f t="shared" si="228"/>
        <v>100000</v>
      </c>
    </row>
    <row r="639" spans="1:15" x14ac:dyDescent="0.25">
      <c r="A639" s="25"/>
      <c r="B639" s="31"/>
      <c r="C639" s="25"/>
      <c r="D639" s="25"/>
      <c r="E639" s="25"/>
      <c r="F639" s="127"/>
      <c r="G639" s="127"/>
      <c r="H639" s="127"/>
      <c r="I639" s="127"/>
      <c r="J639" s="127"/>
      <c r="K639" s="127"/>
      <c r="L639" s="127"/>
      <c r="M639" s="127"/>
      <c r="N639" s="127"/>
      <c r="O639" s="127"/>
    </row>
    <row r="640" spans="1:15" x14ac:dyDescent="0.25">
      <c r="A640" s="7">
        <v>614515</v>
      </c>
      <c r="B640" s="186" t="s">
        <v>326</v>
      </c>
      <c r="C640" s="97" t="s">
        <v>231</v>
      </c>
      <c r="D640" s="97"/>
      <c r="E640" s="97"/>
      <c r="F640" s="111">
        <v>2500</v>
      </c>
      <c r="G640" s="111">
        <v>0</v>
      </c>
      <c r="H640" s="111">
        <v>0</v>
      </c>
      <c r="I640" s="111">
        <v>0</v>
      </c>
      <c r="J640" s="111"/>
      <c r="K640" s="111"/>
      <c r="L640" s="111"/>
      <c r="M640" s="111">
        <f>L640+K640+J640+I640</f>
        <v>0</v>
      </c>
      <c r="N640" s="111">
        <v>0</v>
      </c>
      <c r="O640" s="111">
        <v>0</v>
      </c>
    </row>
    <row r="641" spans="1:15" x14ac:dyDescent="0.25">
      <c r="A641" s="176">
        <v>614500</v>
      </c>
      <c r="B641" s="151" t="s">
        <v>326</v>
      </c>
      <c r="C641" s="136" t="s">
        <v>329</v>
      </c>
      <c r="D641" s="136"/>
      <c r="E641" s="136"/>
      <c r="F641" s="137">
        <f>F640</f>
        <v>2500</v>
      </c>
      <c r="G641" s="137">
        <f t="shared" ref="G641:O641" si="229">G640</f>
        <v>0</v>
      </c>
      <c r="H641" s="137">
        <f t="shared" si="229"/>
        <v>0</v>
      </c>
      <c r="I641" s="137">
        <f t="shared" si="229"/>
        <v>0</v>
      </c>
      <c r="J641" s="137">
        <f t="shared" si="229"/>
        <v>0</v>
      </c>
      <c r="K641" s="137">
        <f t="shared" si="229"/>
        <v>0</v>
      </c>
      <c r="L641" s="137">
        <f t="shared" si="229"/>
        <v>0</v>
      </c>
      <c r="M641" s="111">
        <f>L641+K641+J641+I641</f>
        <v>0</v>
      </c>
      <c r="N641" s="137">
        <f t="shared" si="229"/>
        <v>0</v>
      </c>
      <c r="O641" s="138">
        <f t="shared" si="229"/>
        <v>0</v>
      </c>
    </row>
    <row r="642" spans="1:15" x14ac:dyDescent="0.25">
      <c r="A642" s="176">
        <v>614000</v>
      </c>
      <c r="B642" s="151"/>
      <c r="C642" s="136" t="s">
        <v>330</v>
      </c>
      <c r="D642" s="136"/>
      <c r="E642" s="136"/>
      <c r="F642" s="137">
        <f t="shared" ref="F642:O642" si="230">F634+F638+F641</f>
        <v>150912</v>
      </c>
      <c r="G642" s="137">
        <f t="shared" si="230"/>
        <v>150230</v>
      </c>
      <c r="H642" s="137">
        <f t="shared" si="230"/>
        <v>149739</v>
      </c>
      <c r="I642" s="137">
        <f t="shared" si="230"/>
        <v>105000</v>
      </c>
      <c r="J642" s="137">
        <f t="shared" si="230"/>
        <v>0</v>
      </c>
      <c r="K642" s="137">
        <f t="shared" si="230"/>
        <v>0</v>
      </c>
      <c r="L642" s="137">
        <f t="shared" si="230"/>
        <v>0</v>
      </c>
      <c r="M642" s="137">
        <f t="shared" si="230"/>
        <v>105000</v>
      </c>
      <c r="N642" s="137">
        <f>N634+N638+N641</f>
        <v>105000</v>
      </c>
      <c r="O642" s="138">
        <f t="shared" si="230"/>
        <v>105000</v>
      </c>
    </row>
    <row r="643" spans="1:15" x14ac:dyDescent="0.25">
      <c r="A643" s="112"/>
      <c r="B643" s="125"/>
      <c r="C643" s="112"/>
      <c r="D643" s="112"/>
      <c r="E643" s="112"/>
      <c r="F643" s="112"/>
      <c r="G643" s="112"/>
      <c r="H643" s="112"/>
      <c r="I643" s="112"/>
      <c r="J643" s="112"/>
      <c r="K643" s="112"/>
      <c r="L643" s="112"/>
      <c r="M643" s="112"/>
      <c r="N643" s="112"/>
      <c r="O643" s="112"/>
    </row>
    <row r="644" spans="1:15" x14ac:dyDescent="0.25">
      <c r="A644" s="13">
        <v>821300</v>
      </c>
      <c r="B644" s="190" t="s">
        <v>248</v>
      </c>
      <c r="C644" s="96" t="s">
        <v>284</v>
      </c>
      <c r="D644" s="96"/>
      <c r="E644" s="96"/>
      <c r="F644" s="96">
        <v>0</v>
      </c>
      <c r="G644" s="98">
        <v>2778</v>
      </c>
      <c r="H644" s="96">
        <v>0</v>
      </c>
      <c r="I644" s="96">
        <v>0</v>
      </c>
      <c r="J644" s="96"/>
      <c r="K644" s="98"/>
      <c r="L644" s="98">
        <v>70000</v>
      </c>
      <c r="M644" s="98">
        <v>70000</v>
      </c>
      <c r="N644" s="98">
        <v>0</v>
      </c>
      <c r="O644" s="99">
        <v>0</v>
      </c>
    </row>
    <row r="645" spans="1:15" x14ac:dyDescent="0.25">
      <c r="A645" s="371"/>
      <c r="B645" s="370"/>
      <c r="C645" s="122"/>
      <c r="D645" s="122"/>
      <c r="E645" s="122"/>
      <c r="F645" s="122"/>
      <c r="G645" s="122"/>
      <c r="H645" s="122"/>
      <c r="I645" s="122"/>
      <c r="J645" s="122"/>
      <c r="K645" s="365"/>
      <c r="L645" s="365"/>
      <c r="M645" s="365"/>
      <c r="N645" s="365"/>
      <c r="O645" s="365"/>
    </row>
    <row r="646" spans="1:15" x14ac:dyDescent="0.25">
      <c r="A646" s="108"/>
      <c r="B646" s="156"/>
      <c r="C646" s="300" t="s">
        <v>286</v>
      </c>
      <c r="D646" s="179"/>
      <c r="E646" s="179"/>
      <c r="F646" s="137">
        <f t="shared" ref="F646:O646" si="231">F543+F548+F625+F63+F642+F644</f>
        <v>447930</v>
      </c>
      <c r="G646" s="137">
        <f t="shared" si="231"/>
        <v>542698</v>
      </c>
      <c r="H646" s="137">
        <f t="shared" si="231"/>
        <v>409901</v>
      </c>
      <c r="I646" s="137">
        <f t="shared" si="231"/>
        <v>531330</v>
      </c>
      <c r="J646" s="137">
        <f t="shared" si="231"/>
        <v>0</v>
      </c>
      <c r="K646" s="137">
        <f t="shared" si="231"/>
        <v>25000</v>
      </c>
      <c r="L646" s="137">
        <f t="shared" si="231"/>
        <v>70000</v>
      </c>
      <c r="M646" s="137">
        <f t="shared" si="231"/>
        <v>626330</v>
      </c>
      <c r="N646" s="137">
        <f t="shared" si="231"/>
        <v>558180</v>
      </c>
      <c r="O646" s="138">
        <f t="shared" si="231"/>
        <v>559330</v>
      </c>
    </row>
    <row r="647" spans="1:15" x14ac:dyDescent="0.25">
      <c r="A647" s="112"/>
      <c r="B647" s="125"/>
      <c r="C647" s="83" t="s">
        <v>513</v>
      </c>
      <c r="F647" s="112"/>
      <c r="G647" s="112"/>
      <c r="H647" s="112"/>
      <c r="I647" s="112"/>
      <c r="J647" s="112"/>
      <c r="K647" s="112"/>
      <c r="L647" s="112"/>
      <c r="M647" s="112"/>
      <c r="N647" s="112"/>
      <c r="O647" s="112"/>
    </row>
    <row r="648" spans="1:15" x14ac:dyDescent="0.25">
      <c r="A648" s="112"/>
      <c r="B648" s="125"/>
      <c r="F648" s="112"/>
      <c r="G648" s="112"/>
      <c r="H648" s="112"/>
      <c r="I648" s="112"/>
      <c r="J648" s="112"/>
      <c r="K648" s="112"/>
      <c r="L648" s="112"/>
      <c r="M648" s="112"/>
      <c r="N648" s="112"/>
      <c r="O648" s="112"/>
    </row>
    <row r="649" spans="1:15" x14ac:dyDescent="0.25">
      <c r="A649" s="112"/>
      <c r="B649" s="125"/>
      <c r="F649" s="112"/>
      <c r="G649" s="112"/>
      <c r="H649" s="112"/>
      <c r="I649" s="112"/>
      <c r="J649" s="112"/>
      <c r="K649" s="112"/>
      <c r="L649" s="112"/>
      <c r="M649" s="112"/>
      <c r="N649" s="112"/>
      <c r="O649" s="112"/>
    </row>
    <row r="650" spans="1:15" x14ac:dyDescent="0.25">
      <c r="A650" s="112"/>
      <c r="B650" s="125"/>
      <c r="F650" s="112"/>
      <c r="G650" s="112"/>
      <c r="H650" s="112"/>
      <c r="I650" s="112"/>
      <c r="J650" s="112"/>
      <c r="K650" s="112"/>
      <c r="L650" s="112"/>
      <c r="M650" s="112"/>
      <c r="N650" s="112"/>
      <c r="O650" s="112"/>
    </row>
    <row r="651" spans="1:15" x14ac:dyDescent="0.25">
      <c r="A651" s="112"/>
      <c r="B651" s="125"/>
      <c r="F651" s="112"/>
      <c r="G651" s="112"/>
      <c r="H651" s="112"/>
      <c r="I651" s="112"/>
      <c r="J651" s="112"/>
      <c r="K651" s="112"/>
      <c r="L651" s="112"/>
      <c r="M651" s="112"/>
      <c r="N651" s="112"/>
      <c r="O651" s="112"/>
    </row>
    <row r="652" spans="1:15" x14ac:dyDescent="0.25">
      <c r="A652" s="112"/>
      <c r="B652" s="125"/>
      <c r="F652" s="112"/>
      <c r="G652" s="112"/>
      <c r="H652" s="112"/>
      <c r="I652" s="112"/>
      <c r="J652" s="112"/>
      <c r="K652" s="112"/>
      <c r="L652" s="112"/>
      <c r="M652" s="112"/>
      <c r="N652" s="112"/>
      <c r="O652" s="112"/>
    </row>
    <row r="653" spans="1:15" x14ac:dyDescent="0.25">
      <c r="A653" s="112"/>
      <c r="B653" s="125"/>
      <c r="F653" s="112"/>
      <c r="G653" s="112"/>
      <c r="H653" s="112"/>
      <c r="I653" s="112"/>
      <c r="J653" s="112"/>
      <c r="K653" s="112"/>
      <c r="L653" s="112"/>
      <c r="M653" s="112"/>
      <c r="N653" s="112"/>
      <c r="O653" s="112"/>
    </row>
    <row r="654" spans="1:15" x14ac:dyDescent="0.25">
      <c r="A654" s="112"/>
      <c r="B654" s="125"/>
      <c r="F654" s="112"/>
      <c r="G654" s="112"/>
      <c r="H654" s="112"/>
      <c r="I654" s="112"/>
      <c r="J654" s="112"/>
      <c r="K654" s="112"/>
      <c r="L654" s="112"/>
      <c r="M654" s="112"/>
      <c r="N654" s="112"/>
      <c r="O654" s="112"/>
    </row>
    <row r="655" spans="1:15" x14ac:dyDescent="0.25">
      <c r="A655" s="112"/>
      <c r="B655" s="125"/>
      <c r="F655" s="112"/>
      <c r="G655" s="112"/>
      <c r="H655" s="112"/>
      <c r="I655" s="112"/>
      <c r="J655" s="112"/>
      <c r="K655" s="112"/>
      <c r="L655" s="112"/>
      <c r="M655" s="112"/>
      <c r="N655" s="112"/>
      <c r="O655" s="112"/>
    </row>
    <row r="656" spans="1:15" x14ac:dyDescent="0.25">
      <c r="A656" s="112"/>
      <c r="B656" s="125"/>
      <c r="F656" s="112"/>
      <c r="G656" s="112"/>
      <c r="H656" s="112"/>
      <c r="I656" s="112"/>
      <c r="J656" s="112"/>
      <c r="K656" s="112"/>
      <c r="L656" s="112"/>
      <c r="M656" s="112"/>
      <c r="N656" s="112"/>
      <c r="O656" s="112"/>
    </row>
    <row r="657" spans="1:15" x14ac:dyDescent="0.25">
      <c r="A657" s="112"/>
      <c r="B657" s="125"/>
      <c r="F657" s="112"/>
      <c r="G657" s="112"/>
      <c r="H657" s="112"/>
      <c r="I657" s="112"/>
      <c r="J657" s="112"/>
      <c r="K657" s="112"/>
      <c r="L657" s="112"/>
      <c r="M657" s="112"/>
      <c r="N657" s="112"/>
      <c r="O657" s="112"/>
    </row>
    <row r="658" spans="1:15" x14ac:dyDescent="0.25">
      <c r="A658" s="112"/>
      <c r="B658" s="125"/>
      <c r="F658" s="112"/>
      <c r="G658" s="112"/>
      <c r="H658" s="112"/>
      <c r="I658" s="112"/>
      <c r="J658" s="112"/>
      <c r="K658" s="112"/>
      <c r="L658" s="112"/>
      <c r="M658" s="112"/>
      <c r="N658" s="112"/>
      <c r="O658" s="112"/>
    </row>
    <row r="659" spans="1:15" x14ac:dyDescent="0.25">
      <c r="A659" s="112"/>
      <c r="B659" s="125"/>
      <c r="C659" s="112"/>
      <c r="D659" s="112"/>
      <c r="E659" s="112"/>
      <c r="F659" s="112"/>
      <c r="G659" s="112"/>
      <c r="H659" s="112"/>
      <c r="I659" s="112"/>
      <c r="J659" s="112"/>
      <c r="K659" s="112"/>
      <c r="L659" s="112"/>
      <c r="M659" s="112"/>
      <c r="N659" s="112"/>
      <c r="O659" s="112"/>
    </row>
    <row r="660" spans="1:15" x14ac:dyDescent="0.25">
      <c r="A660" s="112"/>
      <c r="B660" s="125"/>
      <c r="C660" s="112"/>
      <c r="D660" s="112"/>
      <c r="E660" s="112"/>
      <c r="F660" s="112"/>
      <c r="G660" s="112"/>
      <c r="H660" s="112"/>
      <c r="I660" s="112"/>
      <c r="J660" s="112"/>
      <c r="K660" s="112"/>
      <c r="L660" s="112"/>
      <c r="M660" s="112"/>
      <c r="N660" s="112"/>
      <c r="O660" s="112"/>
    </row>
    <row r="661" spans="1:15" x14ac:dyDescent="0.25">
      <c r="A661" s="84" t="s">
        <v>332</v>
      </c>
      <c r="B661" s="210"/>
      <c r="C661" s="84"/>
      <c r="D661" s="84"/>
      <c r="E661" s="84"/>
      <c r="F661" s="84"/>
      <c r="G661" s="84"/>
      <c r="H661" s="84"/>
      <c r="I661" s="84"/>
      <c r="J661" s="84"/>
      <c r="K661" s="84"/>
      <c r="L661" s="84"/>
      <c r="M661" s="84"/>
      <c r="N661" s="84"/>
      <c r="O661" s="84"/>
    </row>
    <row r="662" spans="1:15" x14ac:dyDescent="0.25">
      <c r="A662" s="85"/>
      <c r="B662" s="86" t="s">
        <v>246</v>
      </c>
      <c r="C662" s="86"/>
      <c r="D662" s="87"/>
      <c r="E662" s="88"/>
      <c r="F662" s="1" t="s">
        <v>16</v>
      </c>
      <c r="G662" s="1"/>
      <c r="H662" s="1" t="s">
        <v>19</v>
      </c>
      <c r="I662" s="1"/>
      <c r="J662" s="1"/>
      <c r="K662" s="1"/>
      <c r="L662" s="1"/>
      <c r="M662" s="1"/>
      <c r="N662" s="387" t="s">
        <v>5</v>
      </c>
      <c r="O662" s="388"/>
    </row>
    <row r="663" spans="1:15" x14ac:dyDescent="0.25">
      <c r="A663" s="89" t="s">
        <v>2</v>
      </c>
      <c r="B663" s="90" t="s">
        <v>247</v>
      </c>
      <c r="C663" s="389" t="s">
        <v>4</v>
      </c>
      <c r="D663" s="390"/>
      <c r="E663" s="391"/>
      <c r="F663" s="2" t="s">
        <v>18</v>
      </c>
      <c r="G663" s="2" t="s">
        <v>7</v>
      </c>
      <c r="H663" s="2" t="s">
        <v>20</v>
      </c>
      <c r="I663" s="2" t="s">
        <v>14</v>
      </c>
      <c r="J663" s="2" t="s">
        <v>12</v>
      </c>
      <c r="K663" s="2" t="s">
        <v>10</v>
      </c>
      <c r="L663" s="2" t="s">
        <v>9</v>
      </c>
      <c r="M663" s="2" t="s">
        <v>7</v>
      </c>
      <c r="N663" s="392" t="s">
        <v>6</v>
      </c>
      <c r="O663" s="393"/>
    </row>
    <row r="664" spans="1:15" x14ac:dyDescent="0.25">
      <c r="A664" s="92" t="s">
        <v>3</v>
      </c>
      <c r="B664" s="93" t="s">
        <v>3</v>
      </c>
      <c r="C664" s="93"/>
      <c r="D664" s="94"/>
      <c r="E664" s="95"/>
      <c r="F664" s="3">
        <v>2023</v>
      </c>
      <c r="G664" s="3">
        <v>2024</v>
      </c>
      <c r="H664" s="3" t="s">
        <v>17</v>
      </c>
      <c r="I664" s="3" t="s">
        <v>15</v>
      </c>
      <c r="J664" s="3" t="s">
        <v>13</v>
      </c>
      <c r="K664" s="3" t="s">
        <v>11</v>
      </c>
      <c r="L664" s="3" t="s">
        <v>8</v>
      </c>
      <c r="M664" s="3">
        <v>2025</v>
      </c>
      <c r="N664" s="8">
        <v>2026</v>
      </c>
      <c r="O664" s="9">
        <v>2027</v>
      </c>
    </row>
    <row r="665" spans="1:15" x14ac:dyDescent="0.25">
      <c r="A665" s="7">
        <v>611110</v>
      </c>
      <c r="B665" s="186" t="s">
        <v>248</v>
      </c>
      <c r="C665" s="97" t="s">
        <v>250</v>
      </c>
      <c r="D665" s="97"/>
      <c r="E665" s="97"/>
      <c r="F665" s="23">
        <v>43169</v>
      </c>
      <c r="G665" s="111">
        <v>59720</v>
      </c>
      <c r="H665" s="111">
        <v>42525</v>
      </c>
      <c r="I665" s="111">
        <v>64270</v>
      </c>
      <c r="J665" s="111"/>
      <c r="K665" s="111"/>
      <c r="L665" s="111"/>
      <c r="M665" s="111">
        <f>L665+K665+J665+I665</f>
        <v>64270</v>
      </c>
      <c r="N665" s="111">
        <v>64270</v>
      </c>
      <c r="O665" s="111">
        <v>64270</v>
      </c>
    </row>
    <row r="666" spans="1:15" x14ac:dyDescent="0.25">
      <c r="A666" s="5">
        <v>611131</v>
      </c>
      <c r="B666" s="28" t="s">
        <v>248</v>
      </c>
      <c r="C666" s="112" t="s">
        <v>129</v>
      </c>
      <c r="D666" s="112"/>
      <c r="E666" s="112"/>
      <c r="F666" s="21">
        <v>10636</v>
      </c>
      <c r="G666" s="113">
        <v>14710</v>
      </c>
      <c r="H666" s="113">
        <v>10477</v>
      </c>
      <c r="I666" s="113">
        <v>15830</v>
      </c>
      <c r="J666" s="113"/>
      <c r="K666" s="113"/>
      <c r="L666" s="113"/>
      <c r="M666" s="113">
        <f t="shared" ref="M666:M668" si="232">L666+K666+J666+I666</f>
        <v>15830</v>
      </c>
      <c r="N666" s="113">
        <v>15830</v>
      </c>
      <c r="O666" s="113">
        <v>15830</v>
      </c>
    </row>
    <row r="667" spans="1:15" x14ac:dyDescent="0.25">
      <c r="A667" s="7">
        <v>611132</v>
      </c>
      <c r="B667" s="185" t="s">
        <v>248</v>
      </c>
      <c r="C667" s="97" t="s">
        <v>126</v>
      </c>
      <c r="D667" s="97"/>
      <c r="E667" s="97"/>
      <c r="F667" s="187">
        <v>7820</v>
      </c>
      <c r="G667" s="111">
        <v>10820</v>
      </c>
      <c r="H667" s="111">
        <v>7704</v>
      </c>
      <c r="I667" s="111">
        <v>11640</v>
      </c>
      <c r="J667" s="111"/>
      <c r="K667" s="111"/>
      <c r="L667" s="111"/>
      <c r="M667" s="111">
        <f t="shared" si="232"/>
        <v>11640</v>
      </c>
      <c r="N667" s="111">
        <v>11640</v>
      </c>
      <c r="O667" s="111">
        <v>11640</v>
      </c>
    </row>
    <row r="668" spans="1:15" x14ac:dyDescent="0.25">
      <c r="A668" s="5">
        <v>611133</v>
      </c>
      <c r="B668" s="28" t="s">
        <v>248</v>
      </c>
      <c r="C668" s="112" t="s">
        <v>127</v>
      </c>
      <c r="D668" s="112"/>
      <c r="E668" s="112"/>
      <c r="F668" s="46">
        <v>938</v>
      </c>
      <c r="G668" s="113">
        <v>1300</v>
      </c>
      <c r="H668" s="113">
        <v>924</v>
      </c>
      <c r="I668" s="113">
        <v>1400</v>
      </c>
      <c r="J668" s="113"/>
      <c r="K668" s="113"/>
      <c r="L668" s="113"/>
      <c r="M668" s="113">
        <f t="shared" si="232"/>
        <v>1400</v>
      </c>
      <c r="N668" s="113">
        <v>1400</v>
      </c>
      <c r="O668" s="113">
        <v>1400</v>
      </c>
    </row>
    <row r="669" spans="1:15" x14ac:dyDescent="0.25">
      <c r="A669" s="176">
        <v>611100</v>
      </c>
      <c r="B669" s="151" t="s">
        <v>248</v>
      </c>
      <c r="C669" s="136" t="s">
        <v>249</v>
      </c>
      <c r="D669" s="136"/>
      <c r="E669" s="136"/>
      <c r="F669" s="211">
        <f>F665+F666+F667+F668</f>
        <v>62563</v>
      </c>
      <c r="G669" s="211">
        <f t="shared" ref="G669:O669" si="233">G665+G666+G667+G668</f>
        <v>86550</v>
      </c>
      <c r="H669" s="211">
        <f t="shared" si="233"/>
        <v>61630</v>
      </c>
      <c r="I669" s="211">
        <f t="shared" si="233"/>
        <v>93140</v>
      </c>
      <c r="J669" s="211">
        <f t="shared" si="233"/>
        <v>0</v>
      </c>
      <c r="K669" s="211">
        <f t="shared" si="233"/>
        <v>0</v>
      </c>
      <c r="L669" s="211">
        <f t="shared" si="233"/>
        <v>0</v>
      </c>
      <c r="M669" s="211">
        <f>M665+M666+M667+M668</f>
        <v>93140</v>
      </c>
      <c r="N669" s="211">
        <f>N665+N666+N667+N668</f>
        <v>93140</v>
      </c>
      <c r="O669" s="212">
        <f t="shared" si="233"/>
        <v>93140</v>
      </c>
    </row>
    <row r="671" spans="1:15" x14ac:dyDescent="0.25">
      <c r="A671" s="7">
        <v>611211</v>
      </c>
      <c r="B671" s="186" t="s">
        <v>248</v>
      </c>
      <c r="C671" s="97" t="s">
        <v>130</v>
      </c>
      <c r="D671" s="97"/>
      <c r="E671" s="97"/>
      <c r="F671" s="111">
        <v>5821</v>
      </c>
      <c r="G671" s="111">
        <v>6400</v>
      </c>
      <c r="H671" s="111">
        <v>4917</v>
      </c>
      <c r="I671" s="145">
        <v>7200</v>
      </c>
      <c r="J671" s="145"/>
      <c r="K671" s="145"/>
      <c r="L671" s="145"/>
      <c r="M671" s="145">
        <f>L671+K671+J671+I671</f>
        <v>7200</v>
      </c>
      <c r="N671" s="145">
        <v>7200</v>
      </c>
      <c r="O671" s="145">
        <v>7200</v>
      </c>
    </row>
    <row r="672" spans="1:15" x14ac:dyDescent="0.25">
      <c r="A672" s="5">
        <v>611211</v>
      </c>
      <c r="B672" s="28" t="s">
        <v>248</v>
      </c>
      <c r="C672" s="112" t="s">
        <v>514</v>
      </c>
      <c r="D672" s="112"/>
      <c r="E672" s="112"/>
      <c r="F672" s="113">
        <v>6363</v>
      </c>
      <c r="G672" s="113">
        <v>9200</v>
      </c>
      <c r="H672" s="113">
        <v>6897</v>
      </c>
      <c r="I672" s="113">
        <v>11200</v>
      </c>
      <c r="J672" s="113"/>
      <c r="K672" s="113"/>
      <c r="L672" s="113"/>
      <c r="M672" s="131">
        <f t="shared" ref="M672:M674" si="234">L672+K672+J672+I672</f>
        <v>11200</v>
      </c>
      <c r="N672" s="131">
        <v>11200</v>
      </c>
      <c r="O672" s="131">
        <v>11200</v>
      </c>
    </row>
    <row r="673" spans="1:15" x14ac:dyDescent="0.25">
      <c r="A673" s="7">
        <v>611224</v>
      </c>
      <c r="B673" s="185" t="s">
        <v>248</v>
      </c>
      <c r="C673" s="97" t="s">
        <v>132</v>
      </c>
      <c r="D673" s="97"/>
      <c r="E673" s="97"/>
      <c r="F673" s="111">
        <v>1277</v>
      </c>
      <c r="G673" s="111">
        <v>2100</v>
      </c>
      <c r="H673" s="111">
        <v>0</v>
      </c>
      <c r="I673" s="111">
        <v>2400</v>
      </c>
      <c r="J673" s="111"/>
      <c r="K673" s="111"/>
      <c r="L673" s="111"/>
      <c r="M673" s="145">
        <f t="shared" si="234"/>
        <v>2400</v>
      </c>
      <c r="N673" s="145">
        <v>2400</v>
      </c>
      <c r="O673" s="145">
        <v>2400</v>
      </c>
    </row>
    <row r="674" spans="1:15" x14ac:dyDescent="0.25">
      <c r="A674" s="176">
        <v>611200</v>
      </c>
      <c r="B674" s="39" t="s">
        <v>248</v>
      </c>
      <c r="C674" s="136" t="s">
        <v>251</v>
      </c>
      <c r="D674" s="136"/>
      <c r="E674" s="136"/>
      <c r="F674" s="137">
        <f>F671+F672+F673</f>
        <v>13461</v>
      </c>
      <c r="G674" s="137">
        <f t="shared" ref="G674:O674" si="235">G671+G672+G673</f>
        <v>17700</v>
      </c>
      <c r="H674" s="137">
        <f t="shared" si="235"/>
        <v>11814</v>
      </c>
      <c r="I674" s="137">
        <f t="shared" si="235"/>
        <v>20800</v>
      </c>
      <c r="J674" s="137">
        <f t="shared" si="235"/>
        <v>0</v>
      </c>
      <c r="K674" s="137">
        <f t="shared" si="235"/>
        <v>0</v>
      </c>
      <c r="L674" s="137">
        <f t="shared" si="235"/>
        <v>0</v>
      </c>
      <c r="M674" s="98">
        <f t="shared" si="234"/>
        <v>20800</v>
      </c>
      <c r="N674" s="137">
        <f t="shared" si="235"/>
        <v>20800</v>
      </c>
      <c r="O674" s="138">
        <f t="shared" si="235"/>
        <v>20800</v>
      </c>
    </row>
    <row r="675" spans="1:15" x14ac:dyDescent="0.25">
      <c r="A675" s="176">
        <v>611000</v>
      </c>
      <c r="B675" s="151" t="s">
        <v>248</v>
      </c>
      <c r="C675" s="136" t="s">
        <v>252</v>
      </c>
      <c r="D675" s="136"/>
      <c r="E675" s="136"/>
      <c r="F675" s="137">
        <f>F669+F674</f>
        <v>76024</v>
      </c>
      <c r="G675" s="137">
        <f t="shared" ref="G675:O675" si="236">G669+G674</f>
        <v>104250</v>
      </c>
      <c r="H675" s="137">
        <f t="shared" si="236"/>
        <v>73444</v>
      </c>
      <c r="I675" s="137">
        <f t="shared" si="236"/>
        <v>113940</v>
      </c>
      <c r="J675" s="137">
        <f t="shared" si="236"/>
        <v>0</v>
      </c>
      <c r="K675" s="137">
        <f t="shared" si="236"/>
        <v>0</v>
      </c>
      <c r="L675" s="137">
        <f t="shared" si="236"/>
        <v>0</v>
      </c>
      <c r="M675" s="137">
        <f t="shared" si="236"/>
        <v>113940</v>
      </c>
      <c r="N675" s="137">
        <f>N669+N674</f>
        <v>113940</v>
      </c>
      <c r="O675" s="138">
        <f t="shared" si="236"/>
        <v>113940</v>
      </c>
    </row>
    <row r="676" spans="1:15" x14ac:dyDescent="0.25">
      <c r="F676" s="113"/>
    </row>
    <row r="677" spans="1:15" x14ac:dyDescent="0.25">
      <c r="A677" s="7">
        <v>612111</v>
      </c>
      <c r="B677" s="185" t="s">
        <v>248</v>
      </c>
      <c r="C677" s="97" t="s">
        <v>129</v>
      </c>
      <c r="D677" s="97"/>
      <c r="E677" s="97"/>
      <c r="F677" s="111">
        <v>3754</v>
      </c>
      <c r="G677" s="111">
        <v>5200</v>
      </c>
      <c r="H677" s="111">
        <v>3698</v>
      </c>
      <c r="I677" s="111">
        <v>5590</v>
      </c>
      <c r="J677" s="111"/>
      <c r="K677" s="111"/>
      <c r="L677" s="111"/>
      <c r="M677" s="111">
        <f>L677+K677+J677+I677</f>
        <v>5590</v>
      </c>
      <c r="N677" s="111">
        <v>5590</v>
      </c>
      <c r="O677" s="111">
        <v>5590</v>
      </c>
    </row>
    <row r="678" spans="1:15" x14ac:dyDescent="0.25">
      <c r="A678" s="5">
        <v>612112</v>
      </c>
      <c r="B678" s="28" t="s">
        <v>248</v>
      </c>
      <c r="C678" s="112" t="s">
        <v>126</v>
      </c>
      <c r="D678" s="112"/>
      <c r="E678" s="112"/>
      <c r="F678" s="113">
        <v>2503</v>
      </c>
      <c r="G678" s="113">
        <v>3460</v>
      </c>
      <c r="H678" s="113">
        <v>2465</v>
      </c>
      <c r="I678" s="113">
        <v>3725</v>
      </c>
      <c r="J678" s="113"/>
      <c r="K678" s="113"/>
      <c r="L678" s="113"/>
      <c r="M678" s="113">
        <f t="shared" ref="M678:M679" si="237">L678+K678+J678+I678</f>
        <v>3725</v>
      </c>
      <c r="N678" s="113">
        <v>3725</v>
      </c>
      <c r="O678" s="113">
        <v>3725</v>
      </c>
    </row>
    <row r="679" spans="1:15" x14ac:dyDescent="0.25">
      <c r="A679" s="7">
        <v>612113</v>
      </c>
      <c r="B679" s="185" t="s">
        <v>248</v>
      </c>
      <c r="C679" s="97" t="s">
        <v>127</v>
      </c>
      <c r="D679" s="97"/>
      <c r="E679" s="97"/>
      <c r="F679" s="111">
        <v>313</v>
      </c>
      <c r="G679" s="111">
        <v>440</v>
      </c>
      <c r="H679" s="111">
        <v>308</v>
      </c>
      <c r="I679" s="111">
        <v>465</v>
      </c>
      <c r="J679" s="111"/>
      <c r="K679" s="111"/>
      <c r="L679" s="111"/>
      <c r="M679" s="111">
        <f t="shared" si="237"/>
        <v>465</v>
      </c>
      <c r="N679" s="111">
        <v>465</v>
      </c>
      <c r="O679" s="111">
        <v>465</v>
      </c>
    </row>
    <row r="680" spans="1:15" x14ac:dyDescent="0.25">
      <c r="A680" s="176">
        <v>612000</v>
      </c>
      <c r="B680" s="151" t="s">
        <v>248</v>
      </c>
      <c r="C680" s="136" t="s">
        <v>253</v>
      </c>
      <c r="D680" s="179"/>
      <c r="E680" s="179"/>
      <c r="F680" s="137">
        <f>F677+F678+F679</f>
        <v>6570</v>
      </c>
      <c r="G680" s="137">
        <f t="shared" ref="G680:O680" si="238">G677+G678+G679</f>
        <v>9100</v>
      </c>
      <c r="H680" s="137">
        <f t="shared" si="238"/>
        <v>6471</v>
      </c>
      <c r="I680" s="137">
        <f t="shared" si="238"/>
        <v>9780</v>
      </c>
      <c r="J680" s="137">
        <f t="shared" si="238"/>
        <v>0</v>
      </c>
      <c r="K680" s="137">
        <f t="shared" si="238"/>
        <v>0</v>
      </c>
      <c r="L680" s="137">
        <f t="shared" si="238"/>
        <v>0</v>
      </c>
      <c r="M680" s="137">
        <f t="shared" si="238"/>
        <v>9780</v>
      </c>
      <c r="N680" s="137">
        <f t="shared" si="238"/>
        <v>9780</v>
      </c>
      <c r="O680" s="138">
        <f t="shared" si="238"/>
        <v>9780</v>
      </c>
    </row>
    <row r="681" spans="1:15" x14ac:dyDescent="0.25">
      <c r="B681" s="125"/>
      <c r="C681" s="112"/>
      <c r="F681" s="113"/>
    </row>
    <row r="682" spans="1:15" x14ac:dyDescent="0.25">
      <c r="A682" s="7">
        <v>613115</v>
      </c>
      <c r="B682" s="185" t="s">
        <v>248</v>
      </c>
      <c r="C682" s="97" t="s">
        <v>137</v>
      </c>
      <c r="D682" s="97"/>
      <c r="E682" s="97"/>
      <c r="F682" s="111">
        <v>0</v>
      </c>
      <c r="G682" s="97">
        <v>0</v>
      </c>
      <c r="H682" s="97">
        <v>0</v>
      </c>
      <c r="I682" s="111">
        <v>100</v>
      </c>
      <c r="J682" s="97"/>
      <c r="K682" s="97"/>
      <c r="L682" s="97"/>
      <c r="M682" s="111">
        <f>L682+K682+J682+I682</f>
        <v>100</v>
      </c>
      <c r="N682" s="97">
        <v>100</v>
      </c>
      <c r="O682" s="97">
        <v>100</v>
      </c>
    </row>
    <row r="683" spans="1:15" x14ac:dyDescent="0.25">
      <c r="A683" s="11">
        <v>613191</v>
      </c>
      <c r="B683" s="200" t="s">
        <v>248</v>
      </c>
      <c r="C683" s="108" t="s">
        <v>138</v>
      </c>
      <c r="D683" s="108"/>
      <c r="E683" s="108"/>
      <c r="F683" s="109">
        <v>0</v>
      </c>
      <c r="G683" s="108">
        <v>0</v>
      </c>
      <c r="H683" s="108">
        <v>0</v>
      </c>
      <c r="I683" s="109">
        <v>50</v>
      </c>
      <c r="J683" s="108"/>
      <c r="K683" s="108"/>
      <c r="L683" s="108"/>
      <c r="M683" s="109">
        <f>L683+K683+J683+I683</f>
        <v>50</v>
      </c>
      <c r="N683" s="108">
        <v>50</v>
      </c>
      <c r="O683" s="108">
        <v>50</v>
      </c>
    </row>
    <row r="684" spans="1:15" x14ac:dyDescent="0.25">
      <c r="A684" s="13">
        <v>613100</v>
      </c>
      <c r="B684" s="180" t="s">
        <v>248</v>
      </c>
      <c r="C684" s="96" t="s">
        <v>210</v>
      </c>
      <c r="D684" s="96"/>
      <c r="E684" s="115"/>
      <c r="F684" s="137">
        <f>F682+F683</f>
        <v>0</v>
      </c>
      <c r="G684" s="137">
        <f t="shared" ref="G684:O684" si="239">G682+G683</f>
        <v>0</v>
      </c>
      <c r="H684" s="137">
        <f t="shared" si="239"/>
        <v>0</v>
      </c>
      <c r="I684" s="137">
        <f t="shared" si="239"/>
        <v>150</v>
      </c>
      <c r="J684" s="137">
        <f t="shared" si="239"/>
        <v>0</v>
      </c>
      <c r="K684" s="137">
        <f t="shared" si="239"/>
        <v>0</v>
      </c>
      <c r="L684" s="137">
        <f t="shared" si="239"/>
        <v>0</v>
      </c>
      <c r="M684" s="137">
        <f>M682+M683</f>
        <v>150</v>
      </c>
      <c r="N684" s="137">
        <f t="shared" si="239"/>
        <v>150</v>
      </c>
      <c r="O684" s="138">
        <f t="shared" si="239"/>
        <v>150</v>
      </c>
    </row>
    <row r="685" spans="1:15" x14ac:dyDescent="0.25">
      <c r="A685" s="25"/>
      <c r="B685" s="31"/>
      <c r="C685" s="121"/>
      <c r="D685" s="121"/>
      <c r="F685" s="113"/>
    </row>
    <row r="686" spans="1:15" x14ac:dyDescent="0.25">
      <c r="A686" s="12">
        <v>613211</v>
      </c>
      <c r="B686" s="193" t="s">
        <v>248</v>
      </c>
      <c r="C686" s="87" t="s">
        <v>364</v>
      </c>
      <c r="D686" s="87"/>
      <c r="E686" s="87"/>
      <c r="F686" s="104">
        <v>4518</v>
      </c>
      <c r="G686" s="104">
        <v>5000</v>
      </c>
      <c r="H686" s="104">
        <v>3031</v>
      </c>
      <c r="I686" s="104">
        <v>6000</v>
      </c>
      <c r="J686" s="104"/>
      <c r="K686" s="104"/>
      <c r="L686" s="104"/>
      <c r="M686" s="104">
        <f>L686+K686+J686+I686</f>
        <v>6000</v>
      </c>
      <c r="N686" s="104">
        <v>6000</v>
      </c>
      <c r="O686" s="104">
        <v>6000</v>
      </c>
    </row>
    <row r="687" spans="1:15" x14ac:dyDescent="0.25">
      <c r="A687" s="10"/>
      <c r="B687" s="194"/>
      <c r="C687" s="94" t="s">
        <v>365</v>
      </c>
      <c r="D687" s="94"/>
      <c r="E687" s="94"/>
      <c r="F687" s="110"/>
      <c r="G687" s="94"/>
      <c r="H687" s="94"/>
      <c r="I687" s="94"/>
      <c r="J687" s="94"/>
      <c r="K687" s="94"/>
      <c r="L687" s="94"/>
      <c r="M687" s="94"/>
      <c r="N687" s="94"/>
      <c r="O687" s="94"/>
    </row>
    <row r="688" spans="1:15" x14ac:dyDescent="0.25">
      <c r="A688" s="176">
        <v>613200</v>
      </c>
      <c r="B688" s="151" t="s">
        <v>248</v>
      </c>
      <c r="C688" s="136" t="s">
        <v>333</v>
      </c>
      <c r="D688" s="136"/>
      <c r="E688" s="136"/>
      <c r="F688" s="137">
        <f>F686</f>
        <v>4518</v>
      </c>
      <c r="G688" s="137">
        <f t="shared" ref="G688:O688" si="240">G686</f>
        <v>5000</v>
      </c>
      <c r="H688" s="137">
        <f t="shared" si="240"/>
        <v>3031</v>
      </c>
      <c r="I688" s="137">
        <f t="shared" si="240"/>
        <v>6000</v>
      </c>
      <c r="J688" s="137">
        <f t="shared" si="240"/>
        <v>0</v>
      </c>
      <c r="K688" s="137">
        <f t="shared" si="240"/>
        <v>0</v>
      </c>
      <c r="L688" s="137">
        <f t="shared" si="240"/>
        <v>0</v>
      </c>
      <c r="M688" s="137">
        <f t="shared" si="240"/>
        <v>6000</v>
      </c>
      <c r="N688" s="137">
        <f t="shared" si="240"/>
        <v>6000</v>
      </c>
      <c r="O688" s="138">
        <f t="shared" si="240"/>
        <v>6000</v>
      </c>
    </row>
    <row r="689" spans="1:15" x14ac:dyDescent="0.25">
      <c r="A689" s="29"/>
      <c r="B689" s="126"/>
      <c r="C689" s="124"/>
      <c r="D689" s="124"/>
      <c r="E689" s="124"/>
      <c r="F689" s="130"/>
      <c r="G689" s="130"/>
      <c r="H689" s="130"/>
      <c r="I689" s="130"/>
      <c r="J689" s="130"/>
      <c r="K689" s="130"/>
      <c r="L689" s="130"/>
      <c r="M689" s="130"/>
      <c r="N689" s="130"/>
      <c r="O689" s="130"/>
    </row>
    <row r="690" spans="1:15" x14ac:dyDescent="0.25">
      <c r="A690" s="7">
        <v>613313</v>
      </c>
      <c r="B690" s="186" t="s">
        <v>248</v>
      </c>
      <c r="C690" s="97" t="s">
        <v>334</v>
      </c>
      <c r="D690" s="97"/>
      <c r="E690" s="97"/>
      <c r="F690" s="97">
        <v>140</v>
      </c>
      <c r="G690" s="97">
        <v>140</v>
      </c>
      <c r="H690" s="97">
        <v>105</v>
      </c>
      <c r="I690" s="97">
        <v>150</v>
      </c>
      <c r="J690" s="97"/>
      <c r="K690" s="97"/>
      <c r="L690" s="97"/>
      <c r="M690" s="97">
        <f>L690+K690+J690+I690</f>
        <v>150</v>
      </c>
      <c r="N690" s="97">
        <v>150</v>
      </c>
      <c r="O690" s="97">
        <v>150</v>
      </c>
    </row>
    <row r="691" spans="1:15" x14ac:dyDescent="0.25">
      <c r="A691" s="198">
        <v>613300</v>
      </c>
      <c r="B691" s="375" t="s">
        <v>248</v>
      </c>
      <c r="C691" s="139" t="s">
        <v>212</v>
      </c>
      <c r="D691" s="139"/>
      <c r="E691" s="139"/>
      <c r="F691" s="139">
        <f>F690</f>
        <v>140</v>
      </c>
      <c r="G691" s="139">
        <f t="shared" ref="G691:O691" si="241">G690</f>
        <v>140</v>
      </c>
      <c r="H691" s="139">
        <f t="shared" si="241"/>
        <v>105</v>
      </c>
      <c r="I691" s="139">
        <f t="shared" si="241"/>
        <v>150</v>
      </c>
      <c r="J691" s="139">
        <f t="shared" si="241"/>
        <v>0</v>
      </c>
      <c r="K691" s="139">
        <f t="shared" si="241"/>
        <v>0</v>
      </c>
      <c r="L691" s="139">
        <f t="shared" si="241"/>
        <v>0</v>
      </c>
      <c r="M691" s="139">
        <f t="shared" si="241"/>
        <v>150</v>
      </c>
      <c r="N691" s="139">
        <f t="shared" si="241"/>
        <v>150</v>
      </c>
      <c r="O691" s="376">
        <f t="shared" si="241"/>
        <v>150</v>
      </c>
    </row>
    <row r="692" spans="1:15" x14ac:dyDescent="0.25">
      <c r="A692" s="36"/>
      <c r="B692" s="158"/>
      <c r="C692" s="154"/>
      <c r="D692" s="154"/>
      <c r="E692" s="154"/>
      <c r="F692" s="112"/>
      <c r="G692" s="112"/>
      <c r="H692" s="112"/>
      <c r="I692" s="112"/>
      <c r="J692" s="112"/>
      <c r="K692" s="112"/>
      <c r="L692" s="112"/>
      <c r="M692" s="112"/>
      <c r="N692" s="112"/>
      <c r="O692" s="112"/>
    </row>
    <row r="694" spans="1:15" x14ac:dyDescent="0.25">
      <c r="A694" s="85"/>
      <c r="B694" s="86" t="s">
        <v>246</v>
      </c>
      <c r="C694" s="86"/>
      <c r="D694" s="87"/>
      <c r="E694" s="88"/>
      <c r="F694" s="1" t="s">
        <v>16</v>
      </c>
      <c r="G694" s="1"/>
      <c r="H694" s="1" t="s">
        <v>19</v>
      </c>
      <c r="I694" s="1"/>
      <c r="J694" s="1"/>
      <c r="K694" s="1"/>
      <c r="L694" s="1"/>
      <c r="M694" s="1"/>
      <c r="N694" s="387" t="s">
        <v>5</v>
      </c>
      <c r="O694" s="388"/>
    </row>
    <row r="695" spans="1:15" x14ac:dyDescent="0.25">
      <c r="A695" s="89" t="s">
        <v>2</v>
      </c>
      <c r="B695" s="90" t="s">
        <v>247</v>
      </c>
      <c r="C695" s="389" t="s">
        <v>4</v>
      </c>
      <c r="D695" s="390"/>
      <c r="E695" s="391"/>
      <c r="F695" s="2" t="s">
        <v>18</v>
      </c>
      <c r="G695" s="2" t="s">
        <v>7</v>
      </c>
      <c r="H695" s="2" t="s">
        <v>20</v>
      </c>
      <c r="I695" s="2" t="s">
        <v>14</v>
      </c>
      <c r="J695" s="2" t="s">
        <v>12</v>
      </c>
      <c r="K695" s="2" t="s">
        <v>10</v>
      </c>
      <c r="L695" s="2" t="s">
        <v>9</v>
      </c>
      <c r="M695" s="2" t="s">
        <v>7</v>
      </c>
      <c r="N695" s="392" t="s">
        <v>6</v>
      </c>
      <c r="O695" s="393"/>
    </row>
    <row r="696" spans="1:15" x14ac:dyDescent="0.25">
      <c r="A696" s="92" t="s">
        <v>3</v>
      </c>
      <c r="B696" s="93" t="s">
        <v>3</v>
      </c>
      <c r="C696" s="93"/>
      <c r="D696" s="94"/>
      <c r="E696" s="95"/>
      <c r="F696" s="3">
        <v>2023</v>
      </c>
      <c r="G696" s="3">
        <v>2024</v>
      </c>
      <c r="H696" s="3" t="s">
        <v>17</v>
      </c>
      <c r="I696" s="3" t="s">
        <v>15</v>
      </c>
      <c r="J696" s="3" t="s">
        <v>13</v>
      </c>
      <c r="K696" s="3" t="s">
        <v>11</v>
      </c>
      <c r="L696" s="3" t="s">
        <v>8</v>
      </c>
      <c r="M696" s="3">
        <v>2025</v>
      </c>
      <c r="N696" s="8">
        <v>2026</v>
      </c>
      <c r="O696" s="9">
        <v>2027</v>
      </c>
    </row>
    <row r="697" spans="1:15" x14ac:dyDescent="0.25">
      <c r="A697" s="182">
        <v>613411</v>
      </c>
      <c r="B697" s="150" t="s">
        <v>248</v>
      </c>
      <c r="C697" s="144" t="s">
        <v>153</v>
      </c>
      <c r="D697" s="144"/>
      <c r="E697" s="136"/>
      <c r="F697" s="97">
        <v>344</v>
      </c>
      <c r="G697" s="97">
        <v>320</v>
      </c>
      <c r="H697" s="97">
        <v>316</v>
      </c>
      <c r="I697" s="97">
        <v>100</v>
      </c>
      <c r="J697" s="97"/>
      <c r="K697" s="97"/>
      <c r="L697" s="97"/>
      <c r="M697" s="97">
        <f>L697+K697+J697+I697</f>
        <v>100</v>
      </c>
      <c r="N697" s="97">
        <v>400</v>
      </c>
      <c r="O697" s="97">
        <v>400</v>
      </c>
    </row>
    <row r="698" spans="1:15" x14ac:dyDescent="0.25">
      <c r="A698" s="5">
        <v>613412</v>
      </c>
      <c r="B698" s="28" t="s">
        <v>248</v>
      </c>
      <c r="C698" s="108" t="s">
        <v>154</v>
      </c>
      <c r="D698" s="108"/>
      <c r="E698" s="108"/>
      <c r="F698" s="112">
        <v>389</v>
      </c>
      <c r="G698" s="112">
        <v>25</v>
      </c>
      <c r="H698" s="112">
        <v>23</v>
      </c>
      <c r="I698" s="112">
        <v>50</v>
      </c>
      <c r="J698" s="112"/>
      <c r="K698" s="112"/>
      <c r="L698" s="112"/>
      <c r="M698" s="112">
        <f>L698+K698+J698+I698</f>
        <v>50</v>
      </c>
      <c r="N698" s="112">
        <v>50</v>
      </c>
      <c r="O698" s="112">
        <v>50</v>
      </c>
    </row>
    <row r="699" spans="1:15" x14ac:dyDescent="0.25">
      <c r="A699" s="7">
        <v>613416</v>
      </c>
      <c r="B699" s="185" t="s">
        <v>248</v>
      </c>
      <c r="C699" s="97" t="s">
        <v>155</v>
      </c>
      <c r="D699" s="97"/>
      <c r="E699" s="97"/>
      <c r="F699" s="97">
        <v>0</v>
      </c>
      <c r="G699" s="97">
        <v>135</v>
      </c>
      <c r="H699" s="97">
        <v>10</v>
      </c>
      <c r="I699" s="97">
        <v>50</v>
      </c>
      <c r="J699" s="97"/>
      <c r="K699" s="97"/>
      <c r="L699" s="97"/>
      <c r="M699" s="97">
        <f t="shared" ref="M699:M702" si="242">L699+K699+J699+I699</f>
        <v>50</v>
      </c>
      <c r="N699" s="97">
        <v>50</v>
      </c>
      <c r="O699" s="97">
        <v>50</v>
      </c>
    </row>
    <row r="700" spans="1:15" x14ac:dyDescent="0.25">
      <c r="A700" s="5">
        <v>613417</v>
      </c>
      <c r="B700" s="28" t="s">
        <v>248</v>
      </c>
      <c r="C700" s="108" t="s">
        <v>156</v>
      </c>
      <c r="D700" s="108"/>
      <c r="E700" s="108"/>
      <c r="F700" s="112">
        <v>99</v>
      </c>
      <c r="G700" s="112">
        <v>55</v>
      </c>
      <c r="H700" s="112">
        <v>51</v>
      </c>
      <c r="I700" s="112">
        <v>50</v>
      </c>
      <c r="J700" s="112"/>
      <c r="K700" s="112"/>
      <c r="L700" s="112"/>
      <c r="M700" s="112">
        <f t="shared" si="242"/>
        <v>50</v>
      </c>
      <c r="N700" s="112">
        <v>100</v>
      </c>
      <c r="O700" s="112">
        <v>100</v>
      </c>
    </row>
    <row r="701" spans="1:15" x14ac:dyDescent="0.25">
      <c r="A701" s="7">
        <v>613481</v>
      </c>
      <c r="B701" s="185" t="s">
        <v>248</v>
      </c>
      <c r="C701" s="97" t="s">
        <v>517</v>
      </c>
      <c r="D701" s="97"/>
      <c r="E701" s="97"/>
      <c r="F701" s="97">
        <v>0</v>
      </c>
      <c r="G701" s="97">
        <v>0</v>
      </c>
      <c r="H701" s="97">
        <v>0</v>
      </c>
      <c r="I701" s="97">
        <v>300</v>
      </c>
      <c r="J701" s="97"/>
      <c r="K701" s="97"/>
      <c r="L701" s="97"/>
      <c r="M701" s="97">
        <f t="shared" si="242"/>
        <v>300</v>
      </c>
      <c r="N701" s="97">
        <v>300</v>
      </c>
      <c r="O701" s="97">
        <v>300</v>
      </c>
    </row>
    <row r="702" spans="1:15" x14ac:dyDescent="0.25">
      <c r="A702" s="12">
        <v>613489</v>
      </c>
      <c r="B702" s="184" t="s">
        <v>248</v>
      </c>
      <c r="C702" s="87" t="s">
        <v>526</v>
      </c>
      <c r="D702" s="87"/>
      <c r="E702" s="87"/>
      <c r="F702" s="87"/>
      <c r="G702" s="87"/>
      <c r="H702" s="87"/>
      <c r="I702" s="104">
        <v>1000</v>
      </c>
      <c r="J702" s="104"/>
      <c r="K702" s="104"/>
      <c r="L702" s="104"/>
      <c r="M702" s="104">
        <f t="shared" si="242"/>
        <v>1000</v>
      </c>
      <c r="N702" s="104">
        <v>500</v>
      </c>
      <c r="O702" s="104">
        <v>500</v>
      </c>
    </row>
    <row r="703" spans="1:15" x14ac:dyDescent="0.25">
      <c r="A703" s="10"/>
      <c r="B703" s="196"/>
      <c r="C703" s="94" t="s">
        <v>525</v>
      </c>
      <c r="D703" s="94"/>
      <c r="E703" s="94"/>
      <c r="F703" s="94"/>
      <c r="G703" s="94"/>
      <c r="H703" s="94"/>
      <c r="I703" s="110"/>
      <c r="J703" s="110"/>
      <c r="K703" s="110"/>
      <c r="L703" s="110"/>
      <c r="M703" s="110"/>
      <c r="N703" s="110"/>
      <c r="O703" s="110"/>
    </row>
    <row r="704" spans="1:15" x14ac:dyDescent="0.25">
      <c r="A704" s="13">
        <v>613400</v>
      </c>
      <c r="B704" s="180" t="s">
        <v>248</v>
      </c>
      <c r="C704" s="96" t="s">
        <v>213</v>
      </c>
      <c r="D704" s="96"/>
      <c r="E704" s="96"/>
      <c r="F704" s="136">
        <f t="shared" ref="F704:L704" si="243">F697+F698+F699+F700+F701+F702</f>
        <v>832</v>
      </c>
      <c r="G704" s="136">
        <f t="shared" si="243"/>
        <v>535</v>
      </c>
      <c r="H704" s="136">
        <f t="shared" si="243"/>
        <v>400</v>
      </c>
      <c r="I704" s="137">
        <f t="shared" si="243"/>
        <v>1550</v>
      </c>
      <c r="J704" s="137">
        <f t="shared" si="243"/>
        <v>0</v>
      </c>
      <c r="K704" s="137">
        <f t="shared" si="243"/>
        <v>0</v>
      </c>
      <c r="L704" s="137">
        <f t="shared" si="243"/>
        <v>0</v>
      </c>
      <c r="M704" s="137">
        <f>M697+M698+M699+M700+M701+M702</f>
        <v>1550</v>
      </c>
      <c r="N704" s="137">
        <f>N697+N698+N699+N700+N701+N702</f>
        <v>1400</v>
      </c>
      <c r="O704" s="138">
        <f>O697+O698+O699+O700+O701+O702</f>
        <v>1400</v>
      </c>
    </row>
    <row r="705" spans="1:16" x14ac:dyDescent="0.25">
      <c r="A705" s="112"/>
      <c r="B705" s="125"/>
      <c r="C705" s="112"/>
      <c r="D705" s="112"/>
      <c r="E705" s="112"/>
      <c r="F705" s="112"/>
      <c r="G705" s="112"/>
      <c r="H705" s="112"/>
      <c r="I705" s="112"/>
      <c r="J705" s="112"/>
      <c r="K705" s="112"/>
      <c r="L705" s="112"/>
      <c r="M705" s="112"/>
      <c r="N705" s="112"/>
      <c r="O705" s="112"/>
    </row>
    <row r="706" spans="1:16" x14ac:dyDescent="0.25">
      <c r="A706" s="7">
        <v>613724</v>
      </c>
      <c r="B706" s="186" t="s">
        <v>283</v>
      </c>
      <c r="C706" s="97" t="s">
        <v>343</v>
      </c>
      <c r="D706" s="97"/>
      <c r="E706" s="97"/>
      <c r="F706" s="97">
        <v>0</v>
      </c>
      <c r="G706" s="97">
        <v>0</v>
      </c>
      <c r="H706" s="97">
        <v>0</v>
      </c>
      <c r="I706" s="97">
        <v>0</v>
      </c>
      <c r="J706" s="97"/>
      <c r="K706" s="111"/>
      <c r="L706" s="111">
        <v>12000</v>
      </c>
      <c r="M706" s="111">
        <v>12000</v>
      </c>
      <c r="N706" s="111">
        <v>0</v>
      </c>
      <c r="O706" s="111">
        <v>0</v>
      </c>
    </row>
    <row r="707" spans="1:16" x14ac:dyDescent="0.25">
      <c r="A707" s="176">
        <v>613700</v>
      </c>
      <c r="B707" s="151"/>
      <c r="C707" s="136" t="s">
        <v>165</v>
      </c>
      <c r="D707" s="136"/>
      <c r="E707" s="136"/>
      <c r="F707" s="136">
        <f>F706</f>
        <v>0</v>
      </c>
      <c r="G707" s="136">
        <f t="shared" ref="G707:O707" si="244">G706</f>
        <v>0</v>
      </c>
      <c r="H707" s="136">
        <f t="shared" si="244"/>
        <v>0</v>
      </c>
      <c r="I707" s="136">
        <f t="shared" si="244"/>
        <v>0</v>
      </c>
      <c r="J707" s="136">
        <f t="shared" si="244"/>
        <v>0</v>
      </c>
      <c r="K707" s="137">
        <f t="shared" si="244"/>
        <v>0</v>
      </c>
      <c r="L707" s="137">
        <f t="shared" si="244"/>
        <v>12000</v>
      </c>
      <c r="M707" s="137">
        <f t="shared" si="244"/>
        <v>12000</v>
      </c>
      <c r="N707" s="137">
        <f t="shared" si="244"/>
        <v>0</v>
      </c>
      <c r="O707" s="138">
        <f t="shared" si="244"/>
        <v>0</v>
      </c>
    </row>
    <row r="708" spans="1:16" x14ac:dyDescent="0.25">
      <c r="A708" s="112"/>
      <c r="B708" s="125"/>
      <c r="C708" s="112"/>
      <c r="D708" s="112"/>
      <c r="E708" s="112"/>
      <c r="F708" s="112"/>
      <c r="G708" s="112"/>
      <c r="H708" s="112"/>
      <c r="I708" s="112"/>
      <c r="J708" s="112"/>
      <c r="K708" s="112"/>
      <c r="L708" s="112"/>
      <c r="M708" s="112"/>
      <c r="N708" s="112"/>
      <c r="O708" s="112"/>
    </row>
    <row r="709" spans="1:16" x14ac:dyDescent="0.25">
      <c r="A709" s="182">
        <v>613922</v>
      </c>
      <c r="B709" s="150" t="s">
        <v>248</v>
      </c>
      <c r="C709" s="144" t="s">
        <v>335</v>
      </c>
      <c r="D709" s="144"/>
      <c r="E709" s="144"/>
      <c r="F709" s="144">
        <v>0</v>
      </c>
      <c r="G709" s="97">
        <v>0</v>
      </c>
      <c r="H709" s="111">
        <v>0</v>
      </c>
      <c r="I709" s="111">
        <v>100</v>
      </c>
      <c r="J709" s="111"/>
      <c r="K709" s="111"/>
      <c r="L709" s="111"/>
      <c r="M709" s="111">
        <f>L709+K709+J709+I709</f>
        <v>100</v>
      </c>
      <c r="N709" s="111">
        <v>100</v>
      </c>
      <c r="O709" s="111">
        <v>100</v>
      </c>
    </row>
    <row r="710" spans="1:16" x14ac:dyDescent="0.25">
      <c r="A710" s="35">
        <v>613976</v>
      </c>
      <c r="B710" s="132" t="s">
        <v>248</v>
      </c>
      <c r="C710" s="123" t="s">
        <v>336</v>
      </c>
      <c r="D710" s="123"/>
      <c r="E710" s="159"/>
      <c r="F710" s="133">
        <v>9100</v>
      </c>
      <c r="G710" s="113">
        <v>0</v>
      </c>
      <c r="H710" s="113">
        <v>0</v>
      </c>
      <c r="I710" s="113">
        <v>0</v>
      </c>
      <c r="J710" s="113"/>
      <c r="K710" s="113"/>
      <c r="L710" s="113">
        <v>5000</v>
      </c>
      <c r="M710" s="113">
        <f t="shared" ref="M710:M717" si="245">L710+K710+J710+I710</f>
        <v>5000</v>
      </c>
      <c r="N710" s="113">
        <v>5000</v>
      </c>
      <c r="O710" s="113">
        <v>5000</v>
      </c>
    </row>
    <row r="711" spans="1:16" x14ac:dyDescent="0.25">
      <c r="A711" s="182">
        <v>613983</v>
      </c>
      <c r="B711" s="150" t="s">
        <v>248</v>
      </c>
      <c r="C711" s="215" t="s">
        <v>270</v>
      </c>
      <c r="D711" s="215"/>
      <c r="E711" s="215"/>
      <c r="F711" s="215">
        <v>45</v>
      </c>
      <c r="G711" s="111">
        <v>0</v>
      </c>
      <c r="H711" s="111"/>
      <c r="I711" s="111">
        <v>0</v>
      </c>
      <c r="J711" s="111"/>
      <c r="K711" s="111"/>
      <c r="L711" s="111">
        <v>25</v>
      </c>
      <c r="M711" s="111">
        <f t="shared" si="245"/>
        <v>25</v>
      </c>
      <c r="N711" s="111">
        <v>25</v>
      </c>
      <c r="O711" s="111">
        <v>25</v>
      </c>
    </row>
    <row r="712" spans="1:16" x14ac:dyDescent="0.25">
      <c r="A712" s="35">
        <v>613986</v>
      </c>
      <c r="B712" s="132" t="s">
        <v>248</v>
      </c>
      <c r="C712" s="123" t="s">
        <v>337</v>
      </c>
      <c r="D712" s="123"/>
      <c r="E712" s="123"/>
      <c r="F712" s="123">
        <v>327</v>
      </c>
      <c r="G712" s="113">
        <v>0</v>
      </c>
      <c r="H712" s="113"/>
      <c r="I712" s="113">
        <v>0</v>
      </c>
      <c r="J712" s="113" t="s">
        <v>375</v>
      </c>
      <c r="K712" s="113"/>
      <c r="L712" s="113">
        <v>180</v>
      </c>
      <c r="M712" s="113">
        <v>180</v>
      </c>
      <c r="N712" s="113">
        <v>180</v>
      </c>
      <c r="O712" s="113">
        <v>180</v>
      </c>
    </row>
    <row r="713" spans="1:16" x14ac:dyDescent="0.25">
      <c r="A713" s="182">
        <v>613987</v>
      </c>
      <c r="B713" s="150" t="s">
        <v>248</v>
      </c>
      <c r="C713" s="144" t="s">
        <v>338</v>
      </c>
      <c r="D713" s="144"/>
      <c r="E713" s="144"/>
      <c r="F713" s="144">
        <v>490</v>
      </c>
      <c r="G713" s="111">
        <v>0</v>
      </c>
      <c r="H713" s="111"/>
      <c r="I713" s="111">
        <v>0</v>
      </c>
      <c r="J713" s="111"/>
      <c r="K713" s="111"/>
      <c r="L713" s="111">
        <v>270</v>
      </c>
      <c r="M713" s="111">
        <f t="shared" si="245"/>
        <v>270</v>
      </c>
      <c r="N713" s="111">
        <v>270</v>
      </c>
      <c r="O713" s="111">
        <v>270</v>
      </c>
    </row>
    <row r="714" spans="1:16" x14ac:dyDescent="0.25">
      <c r="A714" s="35">
        <v>613988</v>
      </c>
      <c r="B714" s="132" t="s">
        <v>248</v>
      </c>
      <c r="C714" s="123" t="s">
        <v>339</v>
      </c>
      <c r="D714" s="123"/>
      <c r="E714" s="123"/>
      <c r="F714" s="123">
        <v>784</v>
      </c>
      <c r="G714" s="113">
        <v>0</v>
      </c>
      <c r="H714" s="113"/>
      <c r="I714" s="113">
        <v>0</v>
      </c>
      <c r="J714" s="113"/>
      <c r="K714" s="113"/>
      <c r="L714" s="113">
        <v>430</v>
      </c>
      <c r="M714" s="113">
        <f t="shared" si="245"/>
        <v>430</v>
      </c>
      <c r="N714" s="113">
        <v>430</v>
      </c>
      <c r="O714" s="113">
        <v>430</v>
      </c>
    </row>
    <row r="715" spans="1:16" x14ac:dyDescent="0.25">
      <c r="A715" s="182">
        <v>613991</v>
      </c>
      <c r="B715" s="150" t="s">
        <v>248</v>
      </c>
      <c r="C715" s="215" t="s">
        <v>340</v>
      </c>
      <c r="D715" s="215"/>
      <c r="E715" s="215"/>
      <c r="F715" s="183">
        <v>1000</v>
      </c>
      <c r="G715" s="111">
        <v>1995</v>
      </c>
      <c r="H715" s="111">
        <v>1990</v>
      </c>
      <c r="I715" s="111">
        <v>2000</v>
      </c>
      <c r="J715" s="111"/>
      <c r="K715" s="111"/>
      <c r="L715" s="111"/>
      <c r="M715" s="111">
        <f t="shared" si="245"/>
        <v>2000</v>
      </c>
      <c r="N715" s="111">
        <v>0</v>
      </c>
      <c r="O715" s="111">
        <v>0</v>
      </c>
    </row>
    <row r="716" spans="1:16" x14ac:dyDescent="0.25">
      <c r="A716" s="35">
        <v>613991</v>
      </c>
      <c r="B716" s="132" t="s">
        <v>248</v>
      </c>
      <c r="C716" s="123" t="s">
        <v>404</v>
      </c>
      <c r="D716" s="123"/>
      <c r="E716" s="123"/>
      <c r="F716" s="123">
        <v>0</v>
      </c>
      <c r="G716" s="113">
        <v>0</v>
      </c>
      <c r="H716" s="113">
        <v>0</v>
      </c>
      <c r="I716" s="113">
        <v>0</v>
      </c>
      <c r="J716" s="113"/>
      <c r="K716" s="113"/>
      <c r="L716" s="113">
        <v>50000</v>
      </c>
      <c r="M716" s="113">
        <f t="shared" si="245"/>
        <v>50000</v>
      </c>
      <c r="N716" s="113">
        <v>50000</v>
      </c>
      <c r="O716" s="113">
        <v>0</v>
      </c>
    </row>
    <row r="717" spans="1:16" x14ac:dyDescent="0.25">
      <c r="A717" s="182">
        <v>613991</v>
      </c>
      <c r="B717" s="150" t="s">
        <v>248</v>
      </c>
      <c r="C717" s="144" t="s">
        <v>361</v>
      </c>
      <c r="D717" s="144"/>
      <c r="E717" s="144"/>
      <c r="F717" s="144">
        <v>0</v>
      </c>
      <c r="G717" s="111">
        <v>0</v>
      </c>
      <c r="H717" s="111">
        <v>0</v>
      </c>
      <c r="I717" s="111">
        <v>1200</v>
      </c>
      <c r="J717" s="111"/>
      <c r="K717" s="111"/>
      <c r="L717" s="111"/>
      <c r="M717" s="111">
        <f t="shared" si="245"/>
        <v>1200</v>
      </c>
      <c r="N717" s="111">
        <v>1200</v>
      </c>
      <c r="O717" s="111">
        <v>1200</v>
      </c>
    </row>
    <row r="718" spans="1:16" x14ac:dyDescent="0.25">
      <c r="A718" s="176">
        <v>613900</v>
      </c>
      <c r="B718" s="39"/>
      <c r="C718" s="136" t="s">
        <v>271</v>
      </c>
      <c r="D718" s="97"/>
      <c r="E718" s="97"/>
      <c r="F718" s="137">
        <f>F709+F710+F711+F712+F713+F714+F715+F716+F717</f>
        <v>11746</v>
      </c>
      <c r="G718" s="137">
        <f t="shared" ref="G718:H718" si="246">G709+G710+G711+G712+G713+G714+G715+G716+G717</f>
        <v>1995</v>
      </c>
      <c r="H718" s="137">
        <f t="shared" si="246"/>
        <v>1990</v>
      </c>
      <c r="I718" s="137">
        <f>I709+I710+I711+I712+I713+I714+I715+I716+I717</f>
        <v>3300</v>
      </c>
      <c r="J718" s="137">
        <v>0</v>
      </c>
      <c r="K718" s="137">
        <v>0</v>
      </c>
      <c r="L718" s="137">
        <f>L709+L710+L711+L712+L713+L714+L715+L716+L717</f>
        <v>55905</v>
      </c>
      <c r="M718" s="137">
        <f>M709+M710+M711+M712+M713+M714+M715+M716+M717</f>
        <v>59205</v>
      </c>
      <c r="N718" s="137">
        <f>N709+N710+N711+N712+N713+N714+N715+N716+N717</f>
        <v>57205</v>
      </c>
      <c r="O718" s="138">
        <f>O709+O710+O711+O712+O713+O714+O715+O716+O717</f>
        <v>7205</v>
      </c>
      <c r="P718" s="137">
        <f t="shared" ref="P718" si="247">P709+P710+P711+P712+P713+P714+P715+P716+P717</f>
        <v>0</v>
      </c>
    </row>
    <row r="719" spans="1:16" x14ac:dyDescent="0.25">
      <c r="A719" s="176">
        <v>613000</v>
      </c>
      <c r="B719" s="39"/>
      <c r="C719" s="136" t="s">
        <v>272</v>
      </c>
      <c r="D719" s="136"/>
      <c r="E719" s="136"/>
      <c r="F719" s="137">
        <f t="shared" ref="F719:J719" si="248">F684+F688+F691+F704+F707+F718</f>
        <v>17236</v>
      </c>
      <c r="G719" s="137">
        <f t="shared" si="248"/>
        <v>7670</v>
      </c>
      <c r="H719" s="137">
        <f t="shared" si="248"/>
        <v>5526</v>
      </c>
      <c r="I719" s="137">
        <f t="shared" si="248"/>
        <v>11150</v>
      </c>
      <c r="J719" s="137">
        <f t="shared" si="248"/>
        <v>0</v>
      </c>
      <c r="K719" s="137">
        <f>K684+K688+K691+K704+K707+K718</f>
        <v>0</v>
      </c>
      <c r="L719" s="137">
        <f>L684+L688+L691+L704+L707+L718</f>
        <v>67905</v>
      </c>
      <c r="M719" s="137">
        <f>M684+M688+M691+M704+M707+M718</f>
        <v>79055</v>
      </c>
      <c r="N719" s="137">
        <f>N684+N688+N691+N704+N707+N718</f>
        <v>64905</v>
      </c>
      <c r="O719" s="138">
        <f t="shared" ref="O719:P719" si="249">O684+O688+O691+O704+O707+O718</f>
        <v>14905</v>
      </c>
      <c r="P719" s="137">
        <f t="shared" si="249"/>
        <v>0</v>
      </c>
    </row>
    <row r="720" spans="1:16" x14ac:dyDescent="0.25">
      <c r="A720" s="112"/>
      <c r="B720" s="125"/>
      <c r="C720" s="112"/>
      <c r="D720" s="112"/>
      <c r="E720" s="112"/>
      <c r="F720" s="112"/>
      <c r="G720" s="112"/>
      <c r="H720" s="112"/>
      <c r="I720" s="112"/>
      <c r="J720" s="112"/>
      <c r="K720" s="112"/>
      <c r="L720" s="112"/>
      <c r="M720" s="112"/>
      <c r="N720" s="112"/>
      <c r="O720" s="112"/>
    </row>
    <row r="721" spans="1:15" x14ac:dyDescent="0.25">
      <c r="A721" s="182">
        <v>821300</v>
      </c>
      <c r="B721" s="150" t="s">
        <v>248</v>
      </c>
      <c r="C721" s="144" t="s">
        <v>284</v>
      </c>
      <c r="D721" s="144"/>
      <c r="E721" s="97"/>
      <c r="F721" s="97">
        <v>0</v>
      </c>
      <c r="G721" s="97">
        <v>0</v>
      </c>
      <c r="H721" s="97">
        <v>0</v>
      </c>
      <c r="I721" s="111">
        <v>2000</v>
      </c>
      <c r="J721" s="111"/>
      <c r="K721" s="111"/>
      <c r="L721" s="111"/>
      <c r="M721" s="111">
        <v>2000</v>
      </c>
      <c r="N721" s="111">
        <v>0</v>
      </c>
      <c r="O721" s="111">
        <v>0</v>
      </c>
    </row>
    <row r="722" spans="1:15" x14ac:dyDescent="0.25">
      <c r="A722" s="214"/>
      <c r="B722" s="151"/>
      <c r="C722" s="136" t="s">
        <v>303</v>
      </c>
      <c r="D722" s="136"/>
      <c r="E722" s="136"/>
      <c r="F722" s="136">
        <f>F721</f>
        <v>0</v>
      </c>
      <c r="G722" s="136">
        <f t="shared" ref="G722:O722" si="250">G721</f>
        <v>0</v>
      </c>
      <c r="H722" s="136">
        <f t="shared" si="250"/>
        <v>0</v>
      </c>
      <c r="I722" s="136">
        <f t="shared" si="250"/>
        <v>2000</v>
      </c>
      <c r="J722" s="136">
        <f t="shared" si="250"/>
        <v>0</v>
      </c>
      <c r="K722" s="136">
        <f t="shared" si="250"/>
        <v>0</v>
      </c>
      <c r="L722" s="136">
        <f t="shared" si="250"/>
        <v>0</v>
      </c>
      <c r="M722" s="136">
        <f t="shared" si="250"/>
        <v>2000</v>
      </c>
      <c r="N722" s="136">
        <f t="shared" si="250"/>
        <v>0</v>
      </c>
      <c r="O722" s="213">
        <f t="shared" si="250"/>
        <v>0</v>
      </c>
    </row>
    <row r="723" spans="1:15" x14ac:dyDescent="0.25">
      <c r="A723" s="112"/>
      <c r="B723" s="125"/>
      <c r="C723" s="112"/>
      <c r="D723" s="112"/>
      <c r="E723" s="112"/>
      <c r="F723" s="112"/>
      <c r="G723" s="112"/>
      <c r="H723" s="112"/>
      <c r="I723" s="112"/>
      <c r="J723" s="112"/>
      <c r="K723" s="113"/>
      <c r="L723" s="113"/>
      <c r="M723" s="113"/>
      <c r="N723" s="113"/>
      <c r="O723" s="113"/>
    </row>
    <row r="724" spans="1:15" x14ac:dyDescent="0.25">
      <c r="A724" s="367"/>
      <c r="B724" s="368"/>
      <c r="C724" s="300" t="s">
        <v>286</v>
      </c>
      <c r="D724" s="369"/>
      <c r="E724" s="369"/>
      <c r="F724" s="363">
        <f t="shared" ref="F724:L724" si="251">F675+F680+F719+F722</f>
        <v>99830</v>
      </c>
      <c r="G724" s="363">
        <f t="shared" si="251"/>
        <v>121020</v>
      </c>
      <c r="H724" s="363">
        <f t="shared" si="251"/>
        <v>85441</v>
      </c>
      <c r="I724" s="363">
        <f t="shared" si="251"/>
        <v>136870</v>
      </c>
      <c r="J724" s="363">
        <f t="shared" si="251"/>
        <v>0</v>
      </c>
      <c r="K724" s="363">
        <f t="shared" si="251"/>
        <v>0</v>
      </c>
      <c r="L724" s="363">
        <f t="shared" si="251"/>
        <v>67905</v>
      </c>
      <c r="M724" s="363">
        <f>M675+M680+M719+M722</f>
        <v>204775</v>
      </c>
      <c r="N724" s="363">
        <f>N675+N680+N719+N722</f>
        <v>188625</v>
      </c>
      <c r="O724" s="364">
        <f>O675+O680+O719+O722</f>
        <v>138625</v>
      </c>
    </row>
    <row r="725" spans="1:15" x14ac:dyDescent="0.25">
      <c r="A725" s="112"/>
      <c r="B725" s="125"/>
      <c r="C725" s="264" t="s">
        <v>331</v>
      </c>
      <c r="D725" s="264"/>
      <c r="E725" s="112"/>
      <c r="F725" s="112"/>
      <c r="G725" s="112"/>
      <c r="H725" s="112"/>
      <c r="I725" s="112"/>
      <c r="J725" s="112"/>
      <c r="K725" s="112"/>
      <c r="L725" s="112"/>
      <c r="M725" s="112"/>
      <c r="N725" s="112"/>
      <c r="O725" s="112"/>
    </row>
    <row r="726" spans="1:15" x14ac:dyDescent="0.25">
      <c r="A726" s="112"/>
      <c r="B726" s="125"/>
      <c r="C726" s="112"/>
      <c r="D726" s="112"/>
      <c r="E726" s="112"/>
      <c r="F726" s="112"/>
      <c r="G726" s="112"/>
      <c r="H726" s="112"/>
      <c r="I726" s="112"/>
      <c r="J726" s="112"/>
      <c r="K726" s="112"/>
      <c r="L726" s="112"/>
      <c r="M726" s="112"/>
      <c r="N726" s="112"/>
      <c r="O726" s="112"/>
    </row>
    <row r="727" spans="1:15" x14ac:dyDescent="0.25">
      <c r="A727" s="84" t="s">
        <v>341</v>
      </c>
      <c r="B727" s="210"/>
      <c r="C727" s="84"/>
      <c r="D727" s="84"/>
      <c r="E727" s="84"/>
      <c r="F727" s="84"/>
      <c r="G727" s="84"/>
      <c r="H727" s="84"/>
      <c r="I727" s="84"/>
      <c r="J727" s="84"/>
      <c r="K727" s="112"/>
      <c r="L727" s="112"/>
      <c r="M727" s="112"/>
      <c r="N727" s="112"/>
      <c r="O727" s="112"/>
    </row>
    <row r="728" spans="1:15" x14ac:dyDescent="0.25">
      <c r="A728" s="85"/>
      <c r="B728" s="86" t="s">
        <v>246</v>
      </c>
      <c r="C728" s="86"/>
      <c r="D728" s="87"/>
      <c r="E728" s="88"/>
      <c r="F728" s="1" t="s">
        <v>16</v>
      </c>
      <c r="G728" s="1"/>
      <c r="H728" s="1" t="s">
        <v>19</v>
      </c>
      <c r="I728" s="1"/>
      <c r="J728" s="1"/>
      <c r="K728" s="1"/>
      <c r="L728" s="1"/>
      <c r="M728" s="1"/>
      <c r="N728" s="387" t="s">
        <v>5</v>
      </c>
      <c r="O728" s="388"/>
    </row>
    <row r="729" spans="1:15" x14ac:dyDescent="0.25">
      <c r="A729" s="89" t="s">
        <v>2</v>
      </c>
      <c r="B729" s="90" t="s">
        <v>247</v>
      </c>
      <c r="C729" s="389" t="s">
        <v>4</v>
      </c>
      <c r="D729" s="390"/>
      <c r="E729" s="391"/>
      <c r="F729" s="2" t="s">
        <v>18</v>
      </c>
      <c r="G729" s="2" t="s">
        <v>7</v>
      </c>
      <c r="H729" s="2" t="s">
        <v>20</v>
      </c>
      <c r="I729" s="2" t="s">
        <v>14</v>
      </c>
      <c r="J729" s="2" t="s">
        <v>12</v>
      </c>
      <c r="K729" s="2" t="s">
        <v>10</v>
      </c>
      <c r="L729" s="2" t="s">
        <v>9</v>
      </c>
      <c r="M729" s="2" t="s">
        <v>7</v>
      </c>
      <c r="N729" s="392" t="s">
        <v>6</v>
      </c>
      <c r="O729" s="393"/>
    </row>
    <row r="730" spans="1:15" x14ac:dyDescent="0.25">
      <c r="A730" s="92" t="s">
        <v>3</v>
      </c>
      <c r="B730" s="93" t="s">
        <v>3</v>
      </c>
      <c r="C730" s="93"/>
      <c r="D730" s="94"/>
      <c r="E730" s="95"/>
      <c r="F730" s="3">
        <v>2023</v>
      </c>
      <c r="G730" s="3">
        <v>2024</v>
      </c>
      <c r="H730" s="3" t="s">
        <v>17</v>
      </c>
      <c r="I730" s="3" t="s">
        <v>15</v>
      </c>
      <c r="J730" s="3" t="s">
        <v>13</v>
      </c>
      <c r="K730" s="3" t="s">
        <v>11</v>
      </c>
      <c r="L730" s="3" t="s">
        <v>8</v>
      </c>
      <c r="M730" s="3">
        <v>2025</v>
      </c>
      <c r="N730" s="8">
        <v>2026</v>
      </c>
      <c r="O730" s="9">
        <v>2027</v>
      </c>
    </row>
    <row r="731" spans="1:15" x14ac:dyDescent="0.25">
      <c r="K731" s="121"/>
      <c r="L731" s="121"/>
      <c r="M731" s="121"/>
      <c r="N731" s="121"/>
      <c r="O731" s="121"/>
    </row>
    <row r="732" spans="1:15" x14ac:dyDescent="0.25">
      <c r="A732" s="7">
        <v>611110</v>
      </c>
      <c r="B732" s="186" t="s">
        <v>248</v>
      </c>
      <c r="C732" s="97" t="s">
        <v>250</v>
      </c>
      <c r="D732" s="97"/>
      <c r="E732" s="97"/>
      <c r="F732" s="23">
        <v>55315</v>
      </c>
      <c r="G732" s="111">
        <v>53850</v>
      </c>
      <c r="H732" s="111">
        <v>39106</v>
      </c>
      <c r="I732" s="111">
        <v>58700</v>
      </c>
      <c r="J732" s="111"/>
      <c r="K732" s="111"/>
      <c r="L732" s="111"/>
      <c r="M732" s="111">
        <f>L732+K732+J732+I732</f>
        <v>58700</v>
      </c>
      <c r="N732" s="111">
        <v>58700</v>
      </c>
      <c r="O732" s="111">
        <v>58700</v>
      </c>
    </row>
    <row r="733" spans="1:15" x14ac:dyDescent="0.25">
      <c r="A733" s="5">
        <v>611131</v>
      </c>
      <c r="B733" s="28" t="s">
        <v>248</v>
      </c>
      <c r="C733" s="112" t="s">
        <v>129</v>
      </c>
      <c r="D733" s="112"/>
      <c r="E733" s="112"/>
      <c r="F733" s="21">
        <v>13628</v>
      </c>
      <c r="G733" s="113">
        <v>13270</v>
      </c>
      <c r="H733" s="113">
        <v>9635</v>
      </c>
      <c r="I733" s="113">
        <v>14462</v>
      </c>
      <c r="J733" s="113"/>
      <c r="K733" s="113"/>
      <c r="L733" s="113"/>
      <c r="M733" s="113">
        <f t="shared" ref="M733:M735" si="252">L733+K733+J733+I733</f>
        <v>14462</v>
      </c>
      <c r="N733" s="113">
        <v>14462</v>
      </c>
      <c r="O733" s="113">
        <v>14462</v>
      </c>
    </row>
    <row r="734" spans="1:15" x14ac:dyDescent="0.25">
      <c r="A734" s="7">
        <v>611132</v>
      </c>
      <c r="B734" s="185" t="s">
        <v>248</v>
      </c>
      <c r="C734" s="97" t="s">
        <v>126</v>
      </c>
      <c r="D734" s="97"/>
      <c r="E734" s="97"/>
      <c r="F734" s="187">
        <v>10021</v>
      </c>
      <c r="G734" s="111">
        <v>9760</v>
      </c>
      <c r="H734" s="111">
        <v>7084</v>
      </c>
      <c r="I734" s="111">
        <v>10633</v>
      </c>
      <c r="J734" s="111"/>
      <c r="K734" s="111"/>
      <c r="L734" s="111"/>
      <c r="M734" s="111">
        <f>L734+K734+J734+I734</f>
        <v>10633</v>
      </c>
      <c r="N734" s="111">
        <v>10635</v>
      </c>
      <c r="O734" s="111">
        <v>10635</v>
      </c>
    </row>
    <row r="735" spans="1:15" x14ac:dyDescent="0.25">
      <c r="A735" s="5">
        <v>611133</v>
      </c>
      <c r="B735" s="28" t="s">
        <v>248</v>
      </c>
      <c r="C735" s="112" t="s">
        <v>127</v>
      </c>
      <c r="D735" s="112"/>
      <c r="E735" s="112"/>
      <c r="F735" s="46">
        <v>1203</v>
      </c>
      <c r="G735" s="113">
        <v>1170</v>
      </c>
      <c r="H735" s="113">
        <v>850</v>
      </c>
      <c r="I735" s="113">
        <v>1280</v>
      </c>
      <c r="J735" s="113"/>
      <c r="K735" s="113"/>
      <c r="L735" s="113"/>
      <c r="M735" s="113">
        <f t="shared" si="252"/>
        <v>1280</v>
      </c>
      <c r="N735" s="113">
        <v>1280</v>
      </c>
      <c r="O735" s="113">
        <v>1280</v>
      </c>
    </row>
    <row r="736" spans="1:15" x14ac:dyDescent="0.25">
      <c r="A736" s="176">
        <v>611100</v>
      </c>
      <c r="B736" s="151" t="s">
        <v>248</v>
      </c>
      <c r="C736" s="136" t="s">
        <v>249</v>
      </c>
      <c r="D736" s="136"/>
      <c r="E736" s="136"/>
      <c r="F736" s="211">
        <f>F732+F733+F734+F735</f>
        <v>80167</v>
      </c>
      <c r="G736" s="211">
        <f t="shared" ref="G736:O736" si="253">G732+G733+G734+G735</f>
        <v>78050</v>
      </c>
      <c r="H736" s="211">
        <f t="shared" si="253"/>
        <v>56675</v>
      </c>
      <c r="I736" s="211">
        <f t="shared" si="253"/>
        <v>85075</v>
      </c>
      <c r="J736" s="211">
        <f t="shared" si="253"/>
        <v>0</v>
      </c>
      <c r="K736" s="211">
        <f t="shared" si="253"/>
        <v>0</v>
      </c>
      <c r="L736" s="211">
        <f t="shared" si="253"/>
        <v>0</v>
      </c>
      <c r="M736" s="211">
        <f t="shared" si="253"/>
        <v>85075</v>
      </c>
      <c r="N736" s="211">
        <f t="shared" si="253"/>
        <v>85077</v>
      </c>
      <c r="O736" s="212">
        <f t="shared" si="253"/>
        <v>85077</v>
      </c>
    </row>
    <row r="737" spans="1:15" x14ac:dyDescent="0.25">
      <c r="G737" s="113"/>
      <c r="H737" s="113"/>
      <c r="I737" s="113"/>
      <c r="J737" s="113"/>
      <c r="K737" s="113"/>
      <c r="L737" s="113"/>
      <c r="M737" s="113"/>
      <c r="N737" s="113"/>
      <c r="O737" s="113"/>
    </row>
    <row r="738" spans="1:15" x14ac:dyDescent="0.25">
      <c r="A738" s="7">
        <v>611211</v>
      </c>
      <c r="B738" s="186" t="s">
        <v>248</v>
      </c>
      <c r="C738" s="97" t="s">
        <v>130</v>
      </c>
      <c r="D738" s="97"/>
      <c r="E738" s="97"/>
      <c r="F738" s="111">
        <v>1854</v>
      </c>
      <c r="G738" s="111">
        <v>1500</v>
      </c>
      <c r="H738" s="111">
        <v>1092</v>
      </c>
      <c r="I738" s="111">
        <v>2400</v>
      </c>
      <c r="J738" s="111"/>
      <c r="K738" s="111"/>
      <c r="L738" s="111"/>
      <c r="M738" s="111">
        <f>L738+K738+J738+I738</f>
        <v>2400</v>
      </c>
      <c r="N738" s="111">
        <v>2400</v>
      </c>
      <c r="O738" s="111">
        <v>2400</v>
      </c>
    </row>
    <row r="739" spans="1:15" x14ac:dyDescent="0.25">
      <c r="A739" s="7">
        <v>611221</v>
      </c>
      <c r="B739" s="185" t="s">
        <v>248</v>
      </c>
      <c r="C739" s="97" t="s">
        <v>514</v>
      </c>
      <c r="D739" s="97"/>
      <c r="E739" s="97"/>
      <c r="F739" s="111">
        <v>12599</v>
      </c>
      <c r="G739" s="111">
        <v>9200</v>
      </c>
      <c r="H739" s="111">
        <v>6499</v>
      </c>
      <c r="I739" s="111">
        <v>14950</v>
      </c>
      <c r="J739" s="111"/>
      <c r="K739" s="111"/>
      <c r="L739" s="111"/>
      <c r="M739" s="111">
        <f t="shared" ref="M739:M740" si="254">L739+K739+J739+I739</f>
        <v>14950</v>
      </c>
      <c r="N739" s="111">
        <v>14950</v>
      </c>
      <c r="O739" s="111">
        <v>14950</v>
      </c>
    </row>
    <row r="740" spans="1:15" x14ac:dyDescent="0.25">
      <c r="A740" s="5">
        <v>611224</v>
      </c>
      <c r="B740" s="28" t="s">
        <v>248</v>
      </c>
      <c r="C740" s="112" t="s">
        <v>132</v>
      </c>
      <c r="D740" s="112"/>
      <c r="E740" s="112"/>
      <c r="F740" s="113">
        <v>3192</v>
      </c>
      <c r="G740" s="113">
        <v>2800</v>
      </c>
      <c r="H740" s="113">
        <v>0</v>
      </c>
      <c r="I740" s="113">
        <v>3200</v>
      </c>
      <c r="J740" s="113"/>
      <c r="K740" s="113"/>
      <c r="L740" s="113"/>
      <c r="M740" s="113">
        <f t="shared" si="254"/>
        <v>3200</v>
      </c>
      <c r="N740" s="113">
        <v>3200</v>
      </c>
      <c r="O740" s="113">
        <v>3200</v>
      </c>
    </row>
    <row r="741" spans="1:15" x14ac:dyDescent="0.25">
      <c r="A741" s="176">
        <v>611200</v>
      </c>
      <c r="B741" s="39" t="s">
        <v>248</v>
      </c>
      <c r="C741" s="136" t="s">
        <v>251</v>
      </c>
      <c r="D741" s="136"/>
      <c r="E741" s="136"/>
      <c r="F741" s="137">
        <f>F738+F739+F740</f>
        <v>17645</v>
      </c>
      <c r="G741" s="137">
        <f t="shared" ref="G741:O741" si="255">G738+G739+G740</f>
        <v>13500</v>
      </c>
      <c r="H741" s="137">
        <f t="shared" si="255"/>
        <v>7591</v>
      </c>
      <c r="I741" s="137">
        <f t="shared" si="255"/>
        <v>20550</v>
      </c>
      <c r="J741" s="137">
        <f t="shared" si="255"/>
        <v>0</v>
      </c>
      <c r="K741" s="137">
        <f t="shared" si="255"/>
        <v>0</v>
      </c>
      <c r="L741" s="137">
        <f t="shared" si="255"/>
        <v>0</v>
      </c>
      <c r="M741" s="137">
        <f t="shared" si="255"/>
        <v>20550</v>
      </c>
      <c r="N741" s="137">
        <f>N738+N739+N740</f>
        <v>20550</v>
      </c>
      <c r="O741" s="138">
        <f t="shared" si="255"/>
        <v>20550</v>
      </c>
    </row>
    <row r="742" spans="1:15" x14ac:dyDescent="0.25">
      <c r="A742" s="176">
        <v>611000</v>
      </c>
      <c r="B742" s="151" t="s">
        <v>248</v>
      </c>
      <c r="C742" s="136" t="s">
        <v>252</v>
      </c>
      <c r="D742" s="136"/>
      <c r="E742" s="136"/>
      <c r="F742" s="137">
        <f>F736+F741</f>
        <v>97812</v>
      </c>
      <c r="G742" s="137">
        <f t="shared" ref="G742:O742" si="256">G736+G741</f>
        <v>91550</v>
      </c>
      <c r="H742" s="137">
        <f t="shared" si="256"/>
        <v>64266</v>
      </c>
      <c r="I742" s="137">
        <f t="shared" si="256"/>
        <v>105625</v>
      </c>
      <c r="J742" s="137">
        <f t="shared" si="256"/>
        <v>0</v>
      </c>
      <c r="K742" s="137">
        <f t="shared" si="256"/>
        <v>0</v>
      </c>
      <c r="L742" s="137">
        <f t="shared" si="256"/>
        <v>0</v>
      </c>
      <c r="M742" s="137">
        <f t="shared" si="256"/>
        <v>105625</v>
      </c>
      <c r="N742" s="137">
        <f t="shared" si="256"/>
        <v>105627</v>
      </c>
      <c r="O742" s="138">
        <f t="shared" si="256"/>
        <v>105627</v>
      </c>
    </row>
    <row r="743" spans="1:15" x14ac:dyDescent="0.25">
      <c r="F743" s="113"/>
      <c r="G743" s="113"/>
      <c r="H743" s="113"/>
      <c r="I743" s="113"/>
      <c r="J743" s="113"/>
      <c r="K743" s="113"/>
      <c r="L743" s="113"/>
      <c r="M743" s="113"/>
      <c r="N743" s="113"/>
      <c r="O743" s="113"/>
    </row>
    <row r="744" spans="1:15" x14ac:dyDescent="0.25">
      <c r="A744" s="7">
        <v>612111</v>
      </c>
      <c r="B744" s="185" t="s">
        <v>248</v>
      </c>
      <c r="C744" s="97" t="s">
        <v>129</v>
      </c>
      <c r="D744" s="97"/>
      <c r="E744" s="97"/>
      <c r="F744" s="111">
        <v>4810</v>
      </c>
      <c r="G744" s="111">
        <v>4690</v>
      </c>
      <c r="H744" s="111">
        <v>3400</v>
      </c>
      <c r="I744" s="111">
        <v>5105</v>
      </c>
      <c r="J744" s="111"/>
      <c r="K744" s="111"/>
      <c r="L744" s="111"/>
      <c r="M744" s="111">
        <f>L744+K744+J744+I744</f>
        <v>5105</v>
      </c>
      <c r="N744" s="111">
        <v>5105</v>
      </c>
      <c r="O744" s="111">
        <v>5105</v>
      </c>
    </row>
    <row r="745" spans="1:15" x14ac:dyDescent="0.25">
      <c r="A745" s="7">
        <v>612112</v>
      </c>
      <c r="B745" s="185" t="s">
        <v>248</v>
      </c>
      <c r="C745" s="97" t="s">
        <v>126</v>
      </c>
      <c r="D745" s="97"/>
      <c r="E745" s="97"/>
      <c r="F745" s="111">
        <v>3206</v>
      </c>
      <c r="G745" s="111">
        <v>3120</v>
      </c>
      <c r="H745" s="111">
        <v>2267</v>
      </c>
      <c r="I745" s="111">
        <v>3405</v>
      </c>
      <c r="J745" s="111"/>
      <c r="K745" s="111"/>
      <c r="L745" s="111"/>
      <c r="M745" s="111">
        <f t="shared" ref="M745:M746" si="257">L745+K745+J745+I745</f>
        <v>3405</v>
      </c>
      <c r="N745" s="111">
        <v>3405</v>
      </c>
      <c r="O745" s="111">
        <v>3405</v>
      </c>
    </row>
    <row r="746" spans="1:15" x14ac:dyDescent="0.25">
      <c r="A746" s="5">
        <v>612113</v>
      </c>
      <c r="B746" s="28" t="s">
        <v>248</v>
      </c>
      <c r="C746" s="112" t="s">
        <v>127</v>
      </c>
      <c r="D746" s="112"/>
      <c r="E746" s="112"/>
      <c r="F746" s="113">
        <v>401</v>
      </c>
      <c r="G746" s="113">
        <v>390</v>
      </c>
      <c r="H746" s="113">
        <v>283</v>
      </c>
      <c r="I746" s="113">
        <v>425</v>
      </c>
      <c r="J746" s="113"/>
      <c r="K746" s="113"/>
      <c r="L746" s="113"/>
      <c r="M746" s="113">
        <f t="shared" si="257"/>
        <v>425</v>
      </c>
      <c r="N746" s="113">
        <v>425</v>
      </c>
      <c r="O746" s="113">
        <v>425</v>
      </c>
    </row>
    <row r="747" spans="1:15" x14ac:dyDescent="0.25">
      <c r="A747" s="176">
        <v>612000</v>
      </c>
      <c r="B747" s="151" t="s">
        <v>248</v>
      </c>
      <c r="C747" s="136" t="s">
        <v>253</v>
      </c>
      <c r="D747" s="179"/>
      <c r="E747" s="179"/>
      <c r="F747" s="137">
        <f>F744+F745+F746</f>
        <v>8417</v>
      </c>
      <c r="G747" s="137">
        <f t="shared" ref="G747:O747" si="258">G744+G745+G746</f>
        <v>8200</v>
      </c>
      <c r="H747" s="137">
        <f t="shared" si="258"/>
        <v>5950</v>
      </c>
      <c r="I747" s="137">
        <f t="shared" si="258"/>
        <v>8935</v>
      </c>
      <c r="J747" s="137">
        <f t="shared" si="258"/>
        <v>0</v>
      </c>
      <c r="K747" s="137">
        <f t="shared" si="258"/>
        <v>0</v>
      </c>
      <c r="L747" s="137">
        <f t="shared" si="258"/>
        <v>0</v>
      </c>
      <c r="M747" s="137">
        <f t="shared" si="258"/>
        <v>8935</v>
      </c>
      <c r="N747" s="137">
        <f>N744+N745+N746</f>
        <v>8935</v>
      </c>
      <c r="O747" s="138">
        <f t="shared" si="258"/>
        <v>8935</v>
      </c>
    </row>
    <row r="748" spans="1:15" x14ac:dyDescent="0.25">
      <c r="B748" s="125"/>
      <c r="C748" s="112"/>
      <c r="F748" s="113"/>
      <c r="G748" s="113"/>
      <c r="H748" s="113"/>
      <c r="I748" s="113"/>
      <c r="J748" s="113"/>
      <c r="K748" s="113"/>
      <c r="L748" s="113"/>
      <c r="M748" s="113"/>
      <c r="N748" s="113"/>
      <c r="O748" s="113"/>
    </row>
    <row r="749" spans="1:15" x14ac:dyDescent="0.25">
      <c r="A749" s="7">
        <v>613115</v>
      </c>
      <c r="B749" s="185" t="s">
        <v>248</v>
      </c>
      <c r="C749" s="97" t="s">
        <v>137</v>
      </c>
      <c r="D749" s="97"/>
      <c r="E749" s="97"/>
      <c r="F749" s="111">
        <v>0</v>
      </c>
      <c r="G749" s="111">
        <v>0</v>
      </c>
      <c r="H749" s="111">
        <v>0</v>
      </c>
      <c r="I749" s="111">
        <v>100</v>
      </c>
      <c r="J749" s="111"/>
      <c r="K749" s="111"/>
      <c r="L749" s="111"/>
      <c r="M749" s="111">
        <v>100</v>
      </c>
      <c r="N749" s="111">
        <v>100</v>
      </c>
      <c r="O749" s="111">
        <v>100</v>
      </c>
    </row>
    <row r="750" spans="1:15" x14ac:dyDescent="0.25">
      <c r="A750" s="5">
        <v>613191</v>
      </c>
      <c r="B750" s="28" t="s">
        <v>248</v>
      </c>
      <c r="C750" s="112" t="s">
        <v>138</v>
      </c>
      <c r="D750" s="112"/>
      <c r="E750" s="112"/>
      <c r="F750" s="113">
        <v>0</v>
      </c>
      <c r="G750" s="113">
        <v>0</v>
      </c>
      <c r="H750" s="113">
        <v>0</v>
      </c>
      <c r="I750" s="113">
        <v>50</v>
      </c>
      <c r="M750" s="83">
        <v>50</v>
      </c>
      <c r="N750" s="113">
        <v>50</v>
      </c>
      <c r="O750" s="113">
        <v>50</v>
      </c>
    </row>
    <row r="751" spans="1:15" x14ac:dyDescent="0.25">
      <c r="A751" s="13">
        <v>613100</v>
      </c>
      <c r="B751" s="180" t="s">
        <v>248</v>
      </c>
      <c r="C751" s="96" t="s">
        <v>210</v>
      </c>
      <c r="D751" s="96"/>
      <c r="E751" s="115"/>
      <c r="F751" s="137">
        <f>F749+F750</f>
        <v>0</v>
      </c>
      <c r="G751" s="137">
        <f t="shared" ref="G751:O751" si="259">G749+G750</f>
        <v>0</v>
      </c>
      <c r="H751" s="137">
        <f t="shared" si="259"/>
        <v>0</v>
      </c>
      <c r="I751" s="137">
        <f t="shared" si="259"/>
        <v>150</v>
      </c>
      <c r="J751" s="137">
        <f t="shared" si="259"/>
        <v>0</v>
      </c>
      <c r="K751" s="137">
        <f t="shared" si="259"/>
        <v>0</v>
      </c>
      <c r="L751" s="137">
        <f t="shared" si="259"/>
        <v>0</v>
      </c>
      <c r="M751" s="137">
        <f t="shared" si="259"/>
        <v>150</v>
      </c>
      <c r="N751" s="137">
        <f t="shared" si="259"/>
        <v>150</v>
      </c>
      <c r="O751" s="138">
        <f t="shared" si="259"/>
        <v>150</v>
      </c>
    </row>
    <row r="753" spans="1:15" x14ac:dyDescent="0.25">
      <c r="A753" s="5">
        <v>613211</v>
      </c>
      <c r="B753" s="125" t="s">
        <v>306</v>
      </c>
      <c r="C753" s="123" t="s">
        <v>362</v>
      </c>
      <c r="D753" s="123"/>
      <c r="E753" s="123"/>
      <c r="F753" s="123">
        <v>556</v>
      </c>
      <c r="G753" s="113">
        <v>750</v>
      </c>
      <c r="H753" s="113">
        <v>461</v>
      </c>
      <c r="I753" s="113">
        <v>1000</v>
      </c>
      <c r="J753" s="113"/>
      <c r="K753" s="113"/>
      <c r="L753" s="113"/>
      <c r="M753" s="113">
        <f>L753+K753+I753</f>
        <v>1000</v>
      </c>
      <c r="N753" s="113">
        <v>1000</v>
      </c>
      <c r="O753" s="113">
        <v>1000</v>
      </c>
    </row>
    <row r="754" spans="1:15" x14ac:dyDescent="0.25">
      <c r="A754" s="5">
        <v>613211</v>
      </c>
      <c r="B754" s="125" t="s">
        <v>342</v>
      </c>
      <c r="C754" s="108" t="s">
        <v>363</v>
      </c>
      <c r="D754" s="108"/>
      <c r="E754" s="108"/>
      <c r="F754" s="109">
        <v>14593</v>
      </c>
      <c r="G754" s="113">
        <v>16000</v>
      </c>
      <c r="H754" s="113">
        <v>11030</v>
      </c>
      <c r="I754" s="113">
        <v>20000</v>
      </c>
      <c r="J754" s="113"/>
      <c r="K754" s="113"/>
      <c r="L754" s="113"/>
      <c r="M754" s="113">
        <f>L754+K754+I754</f>
        <v>20000</v>
      </c>
      <c r="N754" s="113">
        <v>20000</v>
      </c>
      <c r="O754" s="113">
        <v>20000</v>
      </c>
    </row>
    <row r="755" spans="1:15" x14ac:dyDescent="0.25">
      <c r="A755" s="176">
        <v>613200</v>
      </c>
      <c r="B755" s="186"/>
      <c r="C755" s="96" t="s">
        <v>333</v>
      </c>
      <c r="D755" s="96"/>
      <c r="E755" s="96"/>
      <c r="F755" s="137">
        <f>F753+F754</f>
        <v>15149</v>
      </c>
      <c r="G755" s="137">
        <f t="shared" ref="G755:O755" si="260">G753+G754</f>
        <v>16750</v>
      </c>
      <c r="H755" s="137">
        <f t="shared" si="260"/>
        <v>11491</v>
      </c>
      <c r="I755" s="137">
        <f t="shared" si="260"/>
        <v>21000</v>
      </c>
      <c r="J755" s="137">
        <f t="shared" si="260"/>
        <v>0</v>
      </c>
      <c r="K755" s="137">
        <f t="shared" si="260"/>
        <v>0</v>
      </c>
      <c r="L755" s="137">
        <f t="shared" si="260"/>
        <v>0</v>
      </c>
      <c r="M755" s="137">
        <f t="shared" si="260"/>
        <v>21000</v>
      </c>
      <c r="N755" s="137">
        <f t="shared" si="260"/>
        <v>21000</v>
      </c>
      <c r="O755" s="138">
        <f t="shared" si="260"/>
        <v>21000</v>
      </c>
    </row>
    <row r="756" spans="1:15" x14ac:dyDescent="0.25">
      <c r="B756" s="128"/>
    </row>
    <row r="757" spans="1:15" x14ac:dyDescent="0.25">
      <c r="A757" s="7">
        <v>613411</v>
      </c>
      <c r="B757" s="185" t="s">
        <v>248</v>
      </c>
      <c r="C757" s="97" t="s">
        <v>153</v>
      </c>
      <c r="D757" s="97"/>
      <c r="E757" s="97"/>
      <c r="F757" s="111">
        <v>186</v>
      </c>
      <c r="G757" s="97">
        <v>315</v>
      </c>
      <c r="H757" s="97">
        <v>312</v>
      </c>
      <c r="I757" s="97">
        <v>300</v>
      </c>
      <c r="J757" s="97"/>
      <c r="K757" s="97"/>
      <c r="L757" s="97"/>
      <c r="M757" s="97">
        <f>L757+K757+J757+I757</f>
        <v>300</v>
      </c>
      <c r="N757" s="97">
        <v>400</v>
      </c>
      <c r="O757" s="97">
        <v>400</v>
      </c>
    </row>
    <row r="758" spans="1:15" x14ac:dyDescent="0.25">
      <c r="A758" s="7">
        <v>613412</v>
      </c>
      <c r="B758" s="185" t="s">
        <v>248</v>
      </c>
      <c r="C758" s="97" t="s">
        <v>154</v>
      </c>
      <c r="D758" s="97"/>
      <c r="E758" s="97"/>
      <c r="F758" s="111">
        <v>186</v>
      </c>
      <c r="G758" s="97">
        <v>100</v>
      </c>
      <c r="H758" s="97">
        <v>99</v>
      </c>
      <c r="I758" s="97">
        <v>100</v>
      </c>
      <c r="J758" s="97"/>
      <c r="K758" s="97"/>
      <c r="L758" s="97"/>
      <c r="M758" s="97">
        <f>L758+K758+J758+I758</f>
        <v>100</v>
      </c>
      <c r="N758" s="97">
        <v>100</v>
      </c>
      <c r="O758" s="97">
        <v>100</v>
      </c>
    </row>
    <row r="759" spans="1:15" x14ac:dyDescent="0.25">
      <c r="A759" s="7">
        <v>613416</v>
      </c>
      <c r="B759" s="185" t="s">
        <v>248</v>
      </c>
      <c r="C759" s="97" t="s">
        <v>155</v>
      </c>
      <c r="D759" s="97"/>
      <c r="E759" s="97"/>
      <c r="F759" s="111">
        <v>0</v>
      </c>
      <c r="G759" s="97">
        <v>50</v>
      </c>
      <c r="H759" s="97">
        <v>28</v>
      </c>
      <c r="I759" s="97">
        <v>50</v>
      </c>
      <c r="J759" s="97"/>
      <c r="K759" s="97"/>
      <c r="L759" s="97"/>
      <c r="M759" s="97">
        <f>L759+K759+J759+I759</f>
        <v>50</v>
      </c>
      <c r="N759" s="97">
        <v>50</v>
      </c>
      <c r="O759" s="97">
        <v>50</v>
      </c>
    </row>
    <row r="760" spans="1:15" x14ac:dyDescent="0.25">
      <c r="A760" s="85"/>
      <c r="B760" s="86" t="s">
        <v>246</v>
      </c>
      <c r="C760" s="86"/>
      <c r="D760" s="87"/>
      <c r="E760" s="88"/>
      <c r="F760" s="1" t="s">
        <v>16</v>
      </c>
      <c r="G760" s="1"/>
      <c r="H760" s="1" t="s">
        <v>19</v>
      </c>
      <c r="I760" s="1"/>
      <c r="J760" s="1"/>
      <c r="K760" s="1"/>
      <c r="L760" s="1"/>
      <c r="M760" s="1"/>
      <c r="N760" s="387" t="s">
        <v>5</v>
      </c>
      <c r="O760" s="388"/>
    </row>
    <row r="761" spans="1:15" x14ac:dyDescent="0.25">
      <c r="A761" s="89" t="s">
        <v>2</v>
      </c>
      <c r="B761" s="90" t="s">
        <v>247</v>
      </c>
      <c r="C761" s="389" t="s">
        <v>4</v>
      </c>
      <c r="D761" s="390"/>
      <c r="E761" s="391"/>
      <c r="F761" s="2" t="s">
        <v>18</v>
      </c>
      <c r="G761" s="2" t="s">
        <v>7</v>
      </c>
      <c r="H761" s="2" t="s">
        <v>20</v>
      </c>
      <c r="I761" s="2" t="s">
        <v>14</v>
      </c>
      <c r="J761" s="2" t="s">
        <v>12</v>
      </c>
      <c r="K761" s="2" t="s">
        <v>10</v>
      </c>
      <c r="L761" s="2" t="s">
        <v>9</v>
      </c>
      <c r="M761" s="2" t="s">
        <v>7</v>
      </c>
      <c r="N761" s="392" t="s">
        <v>6</v>
      </c>
      <c r="O761" s="393"/>
    </row>
    <row r="762" spans="1:15" x14ac:dyDescent="0.25">
      <c r="A762" s="92" t="s">
        <v>3</v>
      </c>
      <c r="B762" s="93" t="s">
        <v>3</v>
      </c>
      <c r="C762" s="93"/>
      <c r="D762" s="94"/>
      <c r="E762" s="95"/>
      <c r="F762" s="3">
        <v>2023</v>
      </c>
      <c r="G762" s="3">
        <v>2024</v>
      </c>
      <c r="H762" s="3" t="s">
        <v>17</v>
      </c>
      <c r="I762" s="3" t="s">
        <v>15</v>
      </c>
      <c r="J762" s="3" t="s">
        <v>13</v>
      </c>
      <c r="K762" s="3" t="s">
        <v>11</v>
      </c>
      <c r="L762" s="3" t="s">
        <v>8</v>
      </c>
      <c r="M762" s="3">
        <v>2025</v>
      </c>
      <c r="N762" s="8">
        <v>2026</v>
      </c>
      <c r="O762" s="9">
        <v>2027</v>
      </c>
    </row>
    <row r="763" spans="1:15" x14ac:dyDescent="0.25">
      <c r="A763" s="7">
        <v>613417</v>
      </c>
      <c r="B763" s="185" t="s">
        <v>248</v>
      </c>
      <c r="C763" s="97" t="s">
        <v>156</v>
      </c>
      <c r="D763" s="97"/>
      <c r="E763" s="97"/>
      <c r="F763" s="111">
        <v>81</v>
      </c>
      <c r="G763" s="97">
        <v>125</v>
      </c>
      <c r="H763" s="97">
        <v>120</v>
      </c>
      <c r="I763" s="97">
        <v>150</v>
      </c>
      <c r="J763" s="97"/>
      <c r="K763" s="97"/>
      <c r="L763" s="97"/>
      <c r="M763" s="97">
        <f>L763+K763+J763+I763</f>
        <v>150</v>
      </c>
      <c r="N763" s="97">
        <v>150</v>
      </c>
      <c r="O763" s="97">
        <v>150</v>
      </c>
    </row>
    <row r="764" spans="1:15" x14ac:dyDescent="0.25">
      <c r="A764" s="5">
        <v>613418</v>
      </c>
      <c r="B764" s="28" t="s">
        <v>306</v>
      </c>
      <c r="C764" s="108" t="s">
        <v>157</v>
      </c>
      <c r="D764" s="108"/>
      <c r="E764" s="108"/>
      <c r="F764" s="113">
        <v>0</v>
      </c>
      <c r="G764" s="112">
        <v>0</v>
      </c>
      <c r="H764" s="113">
        <v>0</v>
      </c>
      <c r="I764" s="113">
        <v>1000</v>
      </c>
      <c r="J764" s="113"/>
      <c r="K764" s="113"/>
      <c r="L764" s="113"/>
      <c r="M764" s="111">
        <f t="shared" ref="M764:M765" si="261">L764+K764+J764+I764</f>
        <v>1000</v>
      </c>
      <c r="N764" s="113">
        <v>1000</v>
      </c>
      <c r="O764" s="113">
        <v>1000</v>
      </c>
    </row>
    <row r="765" spans="1:15" x14ac:dyDescent="0.25">
      <c r="A765" s="7">
        <v>613481</v>
      </c>
      <c r="B765" s="185" t="s">
        <v>248</v>
      </c>
      <c r="C765" s="97" t="s">
        <v>344</v>
      </c>
      <c r="D765" s="97"/>
      <c r="E765" s="97"/>
      <c r="F765" s="111">
        <v>1011</v>
      </c>
      <c r="G765" s="97">
        <v>0</v>
      </c>
      <c r="H765" s="111">
        <v>0</v>
      </c>
      <c r="I765" s="111">
        <v>0</v>
      </c>
      <c r="J765" s="111"/>
      <c r="K765" s="111"/>
      <c r="L765" s="111">
        <v>1000</v>
      </c>
      <c r="M765" s="111">
        <f t="shared" si="261"/>
        <v>1000</v>
      </c>
      <c r="N765" s="111">
        <v>1000</v>
      </c>
      <c r="O765" s="111">
        <v>1000</v>
      </c>
    </row>
    <row r="766" spans="1:15" x14ac:dyDescent="0.25">
      <c r="A766" s="176">
        <v>613400</v>
      </c>
      <c r="B766" s="151" t="s">
        <v>248</v>
      </c>
      <c r="C766" s="136" t="s">
        <v>213</v>
      </c>
      <c r="D766" s="136"/>
      <c r="E766" s="136"/>
      <c r="F766" s="137">
        <f>F757+F758+F759+F763+F764+F765</f>
        <v>1464</v>
      </c>
      <c r="G766" s="137">
        <f t="shared" ref="G766:O766" si="262">G757+G758+G759+G763+G764+G765</f>
        <v>590</v>
      </c>
      <c r="H766" s="137">
        <f t="shared" si="262"/>
        <v>559</v>
      </c>
      <c r="I766" s="137">
        <f>I757+I758+I759+I763+I764+I765</f>
        <v>1600</v>
      </c>
      <c r="J766" s="137">
        <f t="shared" si="262"/>
        <v>0</v>
      </c>
      <c r="K766" s="137">
        <f t="shared" si="262"/>
        <v>0</v>
      </c>
      <c r="L766" s="137">
        <f t="shared" si="262"/>
        <v>1000</v>
      </c>
      <c r="M766" s="137">
        <f t="shared" si="262"/>
        <v>2600</v>
      </c>
      <c r="N766" s="137">
        <f t="shared" si="262"/>
        <v>2700</v>
      </c>
      <c r="O766" s="138">
        <f t="shared" si="262"/>
        <v>2700</v>
      </c>
    </row>
    <row r="768" spans="1:15" x14ac:dyDescent="0.25">
      <c r="A768" s="7">
        <v>613511</v>
      </c>
      <c r="B768" s="185" t="s">
        <v>248</v>
      </c>
      <c r="C768" s="97" t="s">
        <v>160</v>
      </c>
      <c r="D768" s="97"/>
      <c r="E768" s="97"/>
      <c r="F768" s="111">
        <v>2014</v>
      </c>
      <c r="G768" s="111">
        <v>3000</v>
      </c>
      <c r="H768" s="111">
        <v>1277</v>
      </c>
      <c r="I768" s="111">
        <v>2000</v>
      </c>
      <c r="J768" s="111"/>
      <c r="K768" s="111"/>
      <c r="L768" s="111"/>
      <c r="M768" s="111">
        <f>L768+K768+J768+I768</f>
        <v>2000</v>
      </c>
      <c r="N768" s="111">
        <v>2000</v>
      </c>
      <c r="O768" s="111">
        <v>2000</v>
      </c>
    </row>
    <row r="769" spans="1:15" x14ac:dyDescent="0.25">
      <c r="A769" s="5">
        <v>613512</v>
      </c>
      <c r="B769" s="28" t="s">
        <v>248</v>
      </c>
      <c r="C769" s="108" t="s">
        <v>161</v>
      </c>
      <c r="D769" s="108"/>
      <c r="E769" s="108"/>
      <c r="F769" s="113">
        <v>428</v>
      </c>
      <c r="G769" s="113">
        <v>110</v>
      </c>
      <c r="H769" s="113">
        <v>107</v>
      </c>
      <c r="I769" s="113">
        <v>300</v>
      </c>
      <c r="J769" s="113"/>
      <c r="K769" s="113"/>
      <c r="L769" s="113"/>
      <c r="M769" s="113">
        <f t="shared" ref="M769:M771" si="263">L769+K769+J769+I769</f>
        <v>300</v>
      </c>
      <c r="N769" s="113">
        <v>300</v>
      </c>
      <c r="O769" s="113">
        <v>300</v>
      </c>
    </row>
    <row r="770" spans="1:15" x14ac:dyDescent="0.25">
      <c r="A770" s="7">
        <v>613513</v>
      </c>
      <c r="B770" s="185" t="s">
        <v>248</v>
      </c>
      <c r="C770" s="97" t="s">
        <v>162</v>
      </c>
      <c r="D770" s="97"/>
      <c r="E770" s="97"/>
      <c r="F770" s="111">
        <v>0</v>
      </c>
      <c r="G770" s="111">
        <v>50</v>
      </c>
      <c r="H770" s="111">
        <v>5</v>
      </c>
      <c r="I770" s="111">
        <v>100</v>
      </c>
      <c r="J770" s="111"/>
      <c r="K770" s="111"/>
      <c r="L770" s="111"/>
      <c r="M770" s="111">
        <f t="shared" si="263"/>
        <v>100</v>
      </c>
      <c r="N770" s="111">
        <v>100</v>
      </c>
      <c r="O770" s="111">
        <v>100</v>
      </c>
    </row>
    <row r="771" spans="1:15" x14ac:dyDescent="0.25">
      <c r="A771" s="5">
        <v>613523</v>
      </c>
      <c r="B771" s="28" t="s">
        <v>248</v>
      </c>
      <c r="C771" s="108" t="s">
        <v>164</v>
      </c>
      <c r="D771" s="108"/>
      <c r="E771" s="108"/>
      <c r="F771" s="113">
        <v>597</v>
      </c>
      <c r="G771" s="113">
        <v>670</v>
      </c>
      <c r="H771" s="113">
        <v>670</v>
      </c>
      <c r="I771" s="113">
        <v>1000</v>
      </c>
      <c r="J771" s="113"/>
      <c r="K771" s="113"/>
      <c r="L771" s="113"/>
      <c r="M771" s="113">
        <f t="shared" si="263"/>
        <v>1000</v>
      </c>
      <c r="N771" s="113">
        <v>1000</v>
      </c>
      <c r="O771" s="113">
        <v>1000</v>
      </c>
    </row>
    <row r="772" spans="1:15" x14ac:dyDescent="0.25">
      <c r="A772" s="176">
        <v>613500</v>
      </c>
      <c r="B772" s="151" t="s">
        <v>248</v>
      </c>
      <c r="C772" s="136" t="s">
        <v>345</v>
      </c>
      <c r="D772" s="136"/>
      <c r="E772" s="136"/>
      <c r="F772" s="137">
        <f>F768+F769+F770+F771</f>
        <v>3039</v>
      </c>
      <c r="G772" s="137">
        <f t="shared" ref="G772:O772" si="264">G768+G769+G770+G771</f>
        <v>3830</v>
      </c>
      <c r="H772" s="137">
        <f t="shared" si="264"/>
        <v>2059</v>
      </c>
      <c r="I772" s="137">
        <f t="shared" si="264"/>
        <v>3400</v>
      </c>
      <c r="J772" s="137">
        <f t="shared" si="264"/>
        <v>0</v>
      </c>
      <c r="K772" s="137">
        <f t="shared" si="264"/>
        <v>0</v>
      </c>
      <c r="L772" s="137">
        <f t="shared" si="264"/>
        <v>0</v>
      </c>
      <c r="M772" s="137">
        <f t="shared" si="264"/>
        <v>3400</v>
      </c>
      <c r="N772" s="137">
        <f t="shared" si="264"/>
        <v>3400</v>
      </c>
      <c r="O772" s="138">
        <f t="shared" si="264"/>
        <v>3400</v>
      </c>
    </row>
    <row r="774" spans="1:15" x14ac:dyDescent="0.25">
      <c r="A774" s="12">
        <v>613714</v>
      </c>
      <c r="B774" s="184" t="s">
        <v>348</v>
      </c>
      <c r="C774" s="87" t="s">
        <v>170</v>
      </c>
      <c r="D774" s="87"/>
      <c r="E774" s="87"/>
      <c r="F774" s="143">
        <v>0</v>
      </c>
      <c r="G774" s="104">
        <v>0</v>
      </c>
      <c r="H774" s="104">
        <v>0</v>
      </c>
      <c r="I774" s="104">
        <v>20000</v>
      </c>
      <c r="J774" s="104"/>
      <c r="K774" s="104"/>
      <c r="L774" s="104"/>
      <c r="M774" s="104">
        <f>L774+K774+J774+I774</f>
        <v>20000</v>
      </c>
      <c r="N774" s="104">
        <v>5000</v>
      </c>
      <c r="O774" s="104">
        <v>5000</v>
      </c>
    </row>
    <row r="775" spans="1:15" x14ac:dyDescent="0.25">
      <c r="A775" s="120"/>
      <c r="B775" s="196"/>
      <c r="C775" s="94" t="s">
        <v>176</v>
      </c>
      <c r="D775" s="94"/>
      <c r="E775" s="94"/>
      <c r="F775" s="217"/>
      <c r="G775" s="110"/>
      <c r="H775" s="110"/>
      <c r="I775" s="110"/>
      <c r="J775" s="110"/>
      <c r="K775" s="110"/>
      <c r="L775" s="110"/>
      <c r="M775" s="110"/>
      <c r="N775" s="110"/>
      <c r="O775" s="110"/>
    </row>
    <row r="776" spans="1:15" x14ac:dyDescent="0.25">
      <c r="A776" s="5">
        <v>613717</v>
      </c>
      <c r="B776" s="28" t="s">
        <v>370</v>
      </c>
      <c r="C776" s="108" t="s">
        <v>172</v>
      </c>
      <c r="D776" s="108"/>
      <c r="E776" s="108"/>
      <c r="F776" s="131">
        <v>0</v>
      </c>
      <c r="G776" s="113">
        <v>0</v>
      </c>
      <c r="H776" s="113">
        <v>0</v>
      </c>
      <c r="I776" s="113">
        <v>4000</v>
      </c>
      <c r="J776" s="113"/>
      <c r="K776" s="113"/>
      <c r="L776" s="113"/>
      <c r="M776" s="113">
        <f t="shared" ref="M776:M783" si="265">L776+K776+J776+I776</f>
        <v>4000</v>
      </c>
      <c r="N776" s="113">
        <v>2000</v>
      </c>
      <c r="O776" s="113">
        <v>2000</v>
      </c>
    </row>
    <row r="777" spans="1:15" x14ac:dyDescent="0.25">
      <c r="A777" s="7">
        <v>613722</v>
      </c>
      <c r="B777" s="185" t="s">
        <v>347</v>
      </c>
      <c r="C777" s="144" t="s">
        <v>173</v>
      </c>
      <c r="D777" s="144"/>
      <c r="E777" s="144"/>
      <c r="F777" s="145">
        <v>0</v>
      </c>
      <c r="G777" s="111">
        <v>1000</v>
      </c>
      <c r="H777" s="111">
        <v>0</v>
      </c>
      <c r="I777" s="111">
        <v>5000</v>
      </c>
      <c r="J777" s="111"/>
      <c r="K777" s="111"/>
      <c r="L777" s="111"/>
      <c r="M777" s="111">
        <f t="shared" si="265"/>
        <v>5000</v>
      </c>
      <c r="N777" s="111">
        <v>1000</v>
      </c>
      <c r="O777" s="111">
        <v>1000</v>
      </c>
    </row>
    <row r="778" spans="1:15" x14ac:dyDescent="0.25">
      <c r="A778" s="12">
        <v>613724</v>
      </c>
      <c r="B778" s="184" t="s">
        <v>348</v>
      </c>
      <c r="C778" s="87" t="s">
        <v>177</v>
      </c>
      <c r="D778" s="87"/>
      <c r="E778" s="87"/>
      <c r="F778" s="143">
        <v>9015</v>
      </c>
      <c r="G778" s="104">
        <v>24200</v>
      </c>
      <c r="H778" s="104">
        <v>4509</v>
      </c>
      <c r="I778" s="104">
        <v>5000</v>
      </c>
      <c r="J778" s="104"/>
      <c r="K778" s="104"/>
      <c r="L778" s="104"/>
      <c r="M778" s="104">
        <f t="shared" si="265"/>
        <v>5000</v>
      </c>
      <c r="N778" s="104">
        <v>25000</v>
      </c>
      <c r="O778" s="104">
        <v>25000</v>
      </c>
    </row>
    <row r="779" spans="1:15" x14ac:dyDescent="0.25">
      <c r="A779" s="10"/>
      <c r="B779" s="196"/>
      <c r="C779" s="94" t="s">
        <v>176</v>
      </c>
      <c r="D779" s="94"/>
      <c r="E779" s="94"/>
      <c r="F779" s="217"/>
      <c r="G779" s="110"/>
      <c r="H779" s="110"/>
      <c r="I779" s="110"/>
      <c r="J779" s="110"/>
      <c r="K779" s="110"/>
      <c r="L779" s="110"/>
      <c r="M779" s="110"/>
      <c r="N779" s="110"/>
      <c r="O779" s="110"/>
    </row>
    <row r="780" spans="1:15" x14ac:dyDescent="0.25">
      <c r="A780" s="5">
        <v>613724</v>
      </c>
      <c r="B780" s="28" t="s">
        <v>348</v>
      </c>
      <c r="C780" s="108" t="s">
        <v>518</v>
      </c>
      <c r="D780" s="108"/>
      <c r="E780" s="108"/>
      <c r="F780" s="131"/>
      <c r="G780" s="113"/>
      <c r="H780" s="113"/>
      <c r="I780" s="113"/>
      <c r="J780" s="113"/>
      <c r="K780" s="113"/>
      <c r="L780" s="113">
        <v>20000</v>
      </c>
      <c r="M780" s="113">
        <f t="shared" si="265"/>
        <v>20000</v>
      </c>
      <c r="N780" s="113">
        <v>20000</v>
      </c>
      <c r="O780" s="113">
        <v>20000</v>
      </c>
    </row>
    <row r="781" spans="1:15" x14ac:dyDescent="0.25">
      <c r="A781" s="7">
        <v>613726</v>
      </c>
      <c r="B781" s="186" t="s">
        <v>370</v>
      </c>
      <c r="C781" s="97" t="s">
        <v>180</v>
      </c>
      <c r="D781" s="97"/>
      <c r="E781" s="97"/>
      <c r="F781" s="145">
        <v>0</v>
      </c>
      <c r="G781" s="111">
        <v>6040</v>
      </c>
      <c r="H781" s="111">
        <v>6040</v>
      </c>
      <c r="I781" s="111">
        <v>2000</v>
      </c>
      <c r="J781" s="111"/>
      <c r="K781" s="111"/>
      <c r="L781" s="111"/>
      <c r="M781" s="111">
        <f t="shared" si="265"/>
        <v>2000</v>
      </c>
      <c r="N781" s="111">
        <v>4000</v>
      </c>
      <c r="O781" s="111">
        <v>4000</v>
      </c>
    </row>
    <row r="782" spans="1:15" x14ac:dyDescent="0.25">
      <c r="A782" s="5">
        <v>613727</v>
      </c>
      <c r="B782" s="125" t="s">
        <v>349</v>
      </c>
      <c r="C782" s="108" t="s">
        <v>182</v>
      </c>
      <c r="D782" s="108"/>
      <c r="E782" s="108"/>
      <c r="F782" s="131">
        <v>0</v>
      </c>
      <c r="G782" s="113">
        <v>860</v>
      </c>
      <c r="H782" s="113">
        <v>860</v>
      </c>
      <c r="I782" s="113">
        <v>1000</v>
      </c>
      <c r="J782" s="113"/>
      <c r="K782" s="113"/>
      <c r="L782" s="113"/>
      <c r="M782" s="113">
        <f t="shared" si="265"/>
        <v>1000</v>
      </c>
      <c r="N782" s="113">
        <v>1000</v>
      </c>
      <c r="O782" s="113">
        <v>5000</v>
      </c>
    </row>
    <row r="783" spans="1:15" x14ac:dyDescent="0.25">
      <c r="A783" s="12">
        <v>613727</v>
      </c>
      <c r="B783" s="193" t="s">
        <v>348</v>
      </c>
      <c r="C783" s="87" t="s">
        <v>520</v>
      </c>
      <c r="D783" s="87"/>
      <c r="E783" s="87"/>
      <c r="F783" s="143">
        <v>0</v>
      </c>
      <c r="G783" s="104">
        <v>24050</v>
      </c>
      <c r="H783" s="104">
        <v>0</v>
      </c>
      <c r="I783" s="104">
        <v>5000</v>
      </c>
      <c r="J783" s="104"/>
      <c r="K783" s="104"/>
      <c r="L783" s="104">
        <v>20000</v>
      </c>
      <c r="M783" s="104">
        <f t="shared" si="265"/>
        <v>25000</v>
      </c>
      <c r="N783" s="104">
        <v>20000</v>
      </c>
      <c r="O783" s="104">
        <v>20000</v>
      </c>
    </row>
    <row r="784" spans="1:15" x14ac:dyDescent="0.25">
      <c r="A784" s="10"/>
      <c r="B784" s="194"/>
      <c r="C784" s="94" t="s">
        <v>519</v>
      </c>
      <c r="D784" s="94"/>
      <c r="E784" s="94"/>
      <c r="F784" s="217"/>
      <c r="G784" s="110"/>
      <c r="H784" s="110"/>
      <c r="I784" s="110"/>
      <c r="J784" s="110"/>
      <c r="K784" s="110"/>
      <c r="L784" s="110"/>
      <c r="M784" s="110"/>
      <c r="N784" s="110"/>
      <c r="O784" s="110"/>
    </row>
    <row r="785" spans="1:16" x14ac:dyDescent="0.25">
      <c r="A785" s="176">
        <v>613700</v>
      </c>
      <c r="B785" s="179"/>
      <c r="C785" s="136" t="s">
        <v>165</v>
      </c>
      <c r="D785" s="136"/>
      <c r="E785" s="136"/>
      <c r="F785" s="137">
        <f t="shared" ref="F785:K785" si="266">F774+F776+F777+F778+F781+F782+F783</f>
        <v>9015</v>
      </c>
      <c r="G785" s="137">
        <f t="shared" si="266"/>
        <v>56150</v>
      </c>
      <c r="H785" s="137">
        <f t="shared" si="266"/>
        <v>11409</v>
      </c>
      <c r="I785" s="137">
        <f t="shared" si="266"/>
        <v>42000</v>
      </c>
      <c r="J785" s="137">
        <f t="shared" si="266"/>
        <v>0</v>
      </c>
      <c r="K785" s="137">
        <f t="shared" si="266"/>
        <v>0</v>
      </c>
      <c r="L785" s="137">
        <f>L774+L776+L777+L778+L781+L782+L783+L780</f>
        <v>40000</v>
      </c>
      <c r="M785" s="137">
        <f>M774+M776+M777+M778+M781+M782+M783+M780</f>
        <v>82000</v>
      </c>
      <c r="N785" s="137">
        <f>N774+N776+N777+N778+N781+N782+N783+N780</f>
        <v>78000</v>
      </c>
      <c r="O785" s="138">
        <f>O774+O776+O777+O778+O781+O782+O783+O780</f>
        <v>82000</v>
      </c>
    </row>
    <row r="786" spans="1:16" x14ac:dyDescent="0.25">
      <c r="F786" s="131"/>
    </row>
    <row r="787" spans="1:16" x14ac:dyDescent="0.25">
      <c r="A787" s="7">
        <v>613813</v>
      </c>
      <c r="B787" s="42" t="s">
        <v>248</v>
      </c>
      <c r="C787" s="97" t="s">
        <v>185</v>
      </c>
      <c r="D787" s="97"/>
      <c r="E787" s="97"/>
      <c r="F787" s="145">
        <v>270</v>
      </c>
      <c r="G787" s="111">
        <v>540</v>
      </c>
      <c r="H787" s="111">
        <v>537</v>
      </c>
      <c r="I787" s="97">
        <v>600</v>
      </c>
      <c r="J787" s="97"/>
      <c r="K787" s="97"/>
      <c r="L787" s="97"/>
      <c r="M787" s="97">
        <f>L787+K787+J787+I787</f>
        <v>600</v>
      </c>
      <c r="N787" s="97"/>
      <c r="O787" s="97"/>
    </row>
    <row r="788" spans="1:16" x14ac:dyDescent="0.25">
      <c r="A788" s="7">
        <v>613822</v>
      </c>
      <c r="B788" s="185" t="s">
        <v>248</v>
      </c>
      <c r="C788" s="97" t="s">
        <v>187</v>
      </c>
      <c r="D788" s="97"/>
      <c r="E788" s="97"/>
      <c r="F788" s="145">
        <v>84</v>
      </c>
      <c r="G788" s="111">
        <v>0</v>
      </c>
      <c r="H788" s="111">
        <v>63</v>
      </c>
      <c r="I788" s="97">
        <v>0</v>
      </c>
      <c r="J788" s="97"/>
      <c r="K788" s="97"/>
      <c r="L788" s="97"/>
      <c r="M788" s="97">
        <v>0</v>
      </c>
      <c r="N788" s="97"/>
      <c r="O788" s="97"/>
    </row>
    <row r="789" spans="1:16" x14ac:dyDescent="0.25">
      <c r="A789" s="13">
        <v>613800</v>
      </c>
      <c r="B789" s="39" t="s">
        <v>248</v>
      </c>
      <c r="C789" s="96" t="s">
        <v>184</v>
      </c>
      <c r="D789" s="96"/>
      <c r="E789" s="96"/>
      <c r="F789" s="137">
        <f>F787+F788</f>
        <v>354</v>
      </c>
      <c r="G789" s="137">
        <f t="shared" ref="G789:O789" si="267">G787+G788</f>
        <v>540</v>
      </c>
      <c r="H789" s="137">
        <f t="shared" si="267"/>
        <v>600</v>
      </c>
      <c r="I789" s="137">
        <f t="shared" si="267"/>
        <v>600</v>
      </c>
      <c r="J789" s="137">
        <f t="shared" si="267"/>
        <v>0</v>
      </c>
      <c r="K789" s="137">
        <f t="shared" si="267"/>
        <v>0</v>
      </c>
      <c r="L789" s="137">
        <f t="shared" si="267"/>
        <v>0</v>
      </c>
      <c r="M789" s="137">
        <f t="shared" si="267"/>
        <v>600</v>
      </c>
      <c r="N789" s="137">
        <f t="shared" si="267"/>
        <v>0</v>
      </c>
      <c r="O789" s="138">
        <f t="shared" si="267"/>
        <v>0</v>
      </c>
    </row>
    <row r="790" spans="1:16" x14ac:dyDescent="0.25">
      <c r="A790" s="25"/>
      <c r="B790" s="30"/>
      <c r="C790" s="122"/>
      <c r="D790" s="122"/>
      <c r="E790" s="122"/>
      <c r="F790" s="131"/>
    </row>
    <row r="791" spans="1:16" x14ac:dyDescent="0.25">
      <c r="A791" s="12">
        <v>613991</v>
      </c>
      <c r="B791" s="193" t="s">
        <v>248</v>
      </c>
      <c r="C791" s="87" t="s">
        <v>523</v>
      </c>
      <c r="D791" s="87"/>
      <c r="E791" s="87"/>
      <c r="F791" s="104">
        <v>0</v>
      </c>
      <c r="G791" s="104">
        <v>0</v>
      </c>
      <c r="H791" s="104">
        <v>0</v>
      </c>
      <c r="I791" s="104">
        <v>0</v>
      </c>
      <c r="J791" s="104"/>
      <c r="K791" s="104"/>
      <c r="L791" s="104">
        <v>20000</v>
      </c>
      <c r="M791" s="104">
        <f>L791+K791+J791+I791</f>
        <v>20000</v>
      </c>
      <c r="N791" s="104">
        <v>12000</v>
      </c>
      <c r="O791" s="104">
        <v>12000</v>
      </c>
      <c r="P791" s="129"/>
    </row>
    <row r="792" spans="1:16" x14ac:dyDescent="0.25">
      <c r="A792" s="10"/>
      <c r="B792" s="194"/>
      <c r="C792" s="94" t="s">
        <v>522</v>
      </c>
      <c r="D792" s="94"/>
      <c r="E792" s="94"/>
      <c r="F792" s="110"/>
      <c r="G792" s="110"/>
      <c r="H792" s="110"/>
      <c r="I792" s="110"/>
      <c r="J792" s="110"/>
      <c r="K792" s="110"/>
      <c r="L792" s="110"/>
      <c r="M792" s="110"/>
      <c r="N792" s="110"/>
      <c r="O792" s="110"/>
      <c r="P792" s="129"/>
    </row>
    <row r="793" spans="1:16" x14ac:dyDescent="0.25">
      <c r="A793" s="85"/>
      <c r="B793" s="86" t="s">
        <v>246</v>
      </c>
      <c r="C793" s="86"/>
      <c r="D793" s="87"/>
      <c r="E793" s="88"/>
      <c r="F793" s="1" t="s">
        <v>16</v>
      </c>
      <c r="G793" s="1"/>
      <c r="H793" s="1" t="s">
        <v>19</v>
      </c>
      <c r="I793" s="1"/>
      <c r="J793" s="1"/>
      <c r="K793" s="1"/>
      <c r="L793" s="1"/>
      <c r="M793" s="1"/>
      <c r="N793" s="387" t="s">
        <v>5</v>
      </c>
      <c r="O793" s="388"/>
      <c r="P793" s="129"/>
    </row>
    <row r="794" spans="1:16" x14ac:dyDescent="0.25">
      <c r="A794" s="89" t="s">
        <v>2</v>
      </c>
      <c r="B794" s="90" t="s">
        <v>247</v>
      </c>
      <c r="C794" s="389" t="s">
        <v>4</v>
      </c>
      <c r="D794" s="390"/>
      <c r="E794" s="391"/>
      <c r="F794" s="2" t="s">
        <v>18</v>
      </c>
      <c r="G794" s="2" t="s">
        <v>7</v>
      </c>
      <c r="H794" s="2" t="s">
        <v>20</v>
      </c>
      <c r="I794" s="2" t="s">
        <v>14</v>
      </c>
      <c r="J794" s="2" t="s">
        <v>12</v>
      </c>
      <c r="K794" s="2" t="s">
        <v>10</v>
      </c>
      <c r="L794" s="2" t="s">
        <v>9</v>
      </c>
      <c r="M794" s="2" t="s">
        <v>7</v>
      </c>
      <c r="N794" s="392" t="s">
        <v>6</v>
      </c>
      <c r="O794" s="393"/>
      <c r="P794" s="129"/>
    </row>
    <row r="795" spans="1:16" x14ac:dyDescent="0.25">
      <c r="A795" s="92" t="s">
        <v>3</v>
      </c>
      <c r="B795" s="93" t="s">
        <v>3</v>
      </c>
      <c r="C795" s="93"/>
      <c r="D795" s="94"/>
      <c r="E795" s="95"/>
      <c r="F795" s="3">
        <v>2023</v>
      </c>
      <c r="G795" s="3">
        <v>2024</v>
      </c>
      <c r="H795" s="3" t="s">
        <v>17</v>
      </c>
      <c r="I795" s="3" t="s">
        <v>15</v>
      </c>
      <c r="J795" s="3" t="s">
        <v>13</v>
      </c>
      <c r="K795" s="3" t="s">
        <v>11</v>
      </c>
      <c r="L795" s="3" t="s">
        <v>8</v>
      </c>
      <c r="M795" s="3">
        <v>2025</v>
      </c>
      <c r="N795" s="8">
        <v>2026</v>
      </c>
      <c r="O795" s="9">
        <v>2027</v>
      </c>
      <c r="P795" s="129"/>
    </row>
    <row r="796" spans="1:16" x14ac:dyDescent="0.25">
      <c r="A796" s="7">
        <v>613991</v>
      </c>
      <c r="B796" s="186" t="s">
        <v>349</v>
      </c>
      <c r="C796" s="97" t="s">
        <v>521</v>
      </c>
      <c r="D796" s="97"/>
      <c r="E796" s="97"/>
      <c r="F796" s="111">
        <v>7703</v>
      </c>
      <c r="G796" s="111">
        <v>9050</v>
      </c>
      <c r="H796" s="111">
        <v>8064</v>
      </c>
      <c r="I796" s="111">
        <v>0</v>
      </c>
      <c r="J796" s="111"/>
      <c r="K796" s="111"/>
      <c r="L796" s="111">
        <v>20000</v>
      </c>
      <c r="M796" s="111">
        <f>L796+K796+J796+I796</f>
        <v>20000</v>
      </c>
      <c r="N796" s="111">
        <v>15000</v>
      </c>
      <c r="O796" s="111">
        <v>15000</v>
      </c>
      <c r="P796" s="129"/>
    </row>
    <row r="797" spans="1:16" x14ac:dyDescent="0.25">
      <c r="A797" s="176">
        <v>613900</v>
      </c>
      <c r="B797" s="151"/>
      <c r="C797" s="136" t="s">
        <v>271</v>
      </c>
      <c r="D797" s="136"/>
      <c r="E797" s="136"/>
      <c r="F797" s="137">
        <f>F791+F796</f>
        <v>7703</v>
      </c>
      <c r="G797" s="137">
        <f t="shared" ref="G797:O797" si="268">G791+G796</f>
        <v>9050</v>
      </c>
      <c r="H797" s="137">
        <f t="shared" si="268"/>
        <v>8064</v>
      </c>
      <c r="I797" s="137">
        <f t="shared" si="268"/>
        <v>0</v>
      </c>
      <c r="J797" s="137">
        <f t="shared" si="268"/>
        <v>0</v>
      </c>
      <c r="K797" s="137">
        <f t="shared" si="268"/>
        <v>0</v>
      </c>
      <c r="L797" s="137">
        <f t="shared" si="268"/>
        <v>40000</v>
      </c>
      <c r="M797" s="137">
        <f t="shared" si="268"/>
        <v>40000</v>
      </c>
      <c r="N797" s="137">
        <f t="shared" si="268"/>
        <v>27000</v>
      </c>
      <c r="O797" s="138">
        <f t="shared" si="268"/>
        <v>27000</v>
      </c>
      <c r="P797" s="129"/>
    </row>
    <row r="798" spans="1:16" x14ac:dyDescent="0.25">
      <c r="A798" s="176">
        <v>613000</v>
      </c>
      <c r="B798" s="151"/>
      <c r="C798" s="136" t="s">
        <v>272</v>
      </c>
      <c r="D798" s="136"/>
      <c r="E798" s="136"/>
      <c r="F798" s="137">
        <f t="shared" ref="F798:M798" si="269">F751+F755+F766+F772+F785+F789+F797</f>
        <v>36724</v>
      </c>
      <c r="G798" s="137">
        <f t="shared" si="269"/>
        <v>86910</v>
      </c>
      <c r="H798" s="137">
        <f t="shared" si="269"/>
        <v>34182</v>
      </c>
      <c r="I798" s="137">
        <f t="shared" si="269"/>
        <v>68750</v>
      </c>
      <c r="J798" s="137">
        <f t="shared" si="269"/>
        <v>0</v>
      </c>
      <c r="K798" s="137">
        <f t="shared" si="269"/>
        <v>0</v>
      </c>
      <c r="L798" s="137">
        <f>L751+L755+L766+L772+L785+L789+L797</f>
        <v>81000</v>
      </c>
      <c r="M798" s="137">
        <f t="shared" si="269"/>
        <v>149750</v>
      </c>
      <c r="N798" s="137">
        <f>N751+N755+N766+N772+N785+N789+N797</f>
        <v>132250</v>
      </c>
      <c r="O798" s="138">
        <f>O751+O755+O766+O772+O785+O789+O797</f>
        <v>136250</v>
      </c>
      <c r="P798" s="129"/>
    </row>
    <row r="799" spans="1:16" x14ac:dyDescent="0.25">
      <c r="A799" s="5"/>
      <c r="B799" s="125"/>
      <c r="C799" s="112"/>
      <c r="D799" s="112"/>
      <c r="E799" s="112"/>
      <c r="F799" s="113"/>
      <c r="G799" s="113"/>
      <c r="H799" s="113"/>
      <c r="I799" s="113"/>
      <c r="J799" s="113"/>
      <c r="K799" s="113"/>
      <c r="L799" s="113"/>
      <c r="M799" s="113"/>
      <c r="N799" s="113"/>
      <c r="O799" s="113"/>
      <c r="P799" s="129"/>
    </row>
    <row r="800" spans="1:16" x14ac:dyDescent="0.25">
      <c r="A800" s="7">
        <v>614121</v>
      </c>
      <c r="B800" s="186" t="s">
        <v>266</v>
      </c>
      <c r="C800" s="97" t="s">
        <v>215</v>
      </c>
      <c r="D800" s="97"/>
      <c r="E800" s="97"/>
      <c r="F800" s="111">
        <v>0</v>
      </c>
      <c r="G800" s="111">
        <v>2800</v>
      </c>
      <c r="H800" s="111">
        <v>4187</v>
      </c>
      <c r="I800" s="111"/>
      <c r="J800" s="111"/>
      <c r="K800" s="111"/>
      <c r="L800" s="111">
        <v>5000</v>
      </c>
      <c r="M800" s="111">
        <f>L800+K800+J800+I800</f>
        <v>5000</v>
      </c>
      <c r="N800" s="111">
        <v>5000</v>
      </c>
      <c r="O800" s="111">
        <v>5000</v>
      </c>
      <c r="P800" s="129"/>
    </row>
    <row r="801" spans="1:24" x14ac:dyDescent="0.25">
      <c r="A801" s="176">
        <v>614100</v>
      </c>
      <c r="B801" s="151"/>
      <c r="C801" s="136" t="s">
        <v>275</v>
      </c>
      <c r="D801" s="136"/>
      <c r="E801" s="136"/>
      <c r="F801" s="137">
        <f>F800</f>
        <v>0</v>
      </c>
      <c r="G801" s="137">
        <f t="shared" ref="G801:O801" si="270">G800</f>
        <v>2800</v>
      </c>
      <c r="H801" s="137">
        <f t="shared" si="270"/>
        <v>4187</v>
      </c>
      <c r="I801" s="137">
        <f t="shared" si="270"/>
        <v>0</v>
      </c>
      <c r="J801" s="137">
        <f t="shared" si="270"/>
        <v>0</v>
      </c>
      <c r="K801" s="137">
        <f t="shared" si="270"/>
        <v>0</v>
      </c>
      <c r="L801" s="137">
        <f t="shared" si="270"/>
        <v>5000</v>
      </c>
      <c r="M801" s="137">
        <f t="shared" si="270"/>
        <v>5000</v>
      </c>
      <c r="N801" s="137">
        <f t="shared" si="270"/>
        <v>5000</v>
      </c>
      <c r="O801" s="138">
        <f t="shared" si="270"/>
        <v>5000</v>
      </c>
      <c r="P801" s="129"/>
    </row>
    <row r="802" spans="1:24" x14ac:dyDescent="0.25">
      <c r="A802" s="5"/>
      <c r="B802" s="125"/>
      <c r="C802" s="112"/>
      <c r="D802" s="112"/>
      <c r="E802" s="112"/>
      <c r="F802" s="113"/>
      <c r="G802" s="113"/>
      <c r="H802" s="113"/>
      <c r="I802" s="113"/>
      <c r="J802" s="113"/>
      <c r="K802" s="113"/>
      <c r="L802" s="113"/>
      <c r="M802" s="113"/>
      <c r="N802" s="113"/>
      <c r="O802" s="113"/>
      <c r="P802" s="129"/>
    </row>
    <row r="803" spans="1:24" x14ac:dyDescent="0.25">
      <c r="A803" s="12">
        <v>614241</v>
      </c>
      <c r="B803" s="193" t="s">
        <v>248</v>
      </c>
      <c r="C803" s="87" t="s">
        <v>368</v>
      </c>
      <c r="D803" s="87"/>
      <c r="E803" s="87"/>
      <c r="F803" s="104">
        <v>5000</v>
      </c>
      <c r="G803" s="104">
        <v>50000</v>
      </c>
      <c r="H803" s="104">
        <v>49986</v>
      </c>
      <c r="I803" s="104">
        <v>0</v>
      </c>
      <c r="J803" s="104"/>
      <c r="K803" s="104"/>
      <c r="L803" s="104">
        <v>5000</v>
      </c>
      <c r="M803" s="104">
        <f>L803+K803+J803+I803</f>
        <v>5000</v>
      </c>
      <c r="N803" s="104">
        <v>5000</v>
      </c>
      <c r="O803" s="104">
        <v>5000</v>
      </c>
      <c r="P803" s="129"/>
    </row>
    <row r="804" spans="1:24" x14ac:dyDescent="0.25">
      <c r="A804" s="10"/>
      <c r="B804" s="194"/>
      <c r="C804" s="94" t="s">
        <v>369</v>
      </c>
      <c r="D804" s="94"/>
      <c r="E804" s="94"/>
      <c r="F804" s="110"/>
      <c r="G804" s="110"/>
      <c r="H804" s="110"/>
      <c r="I804" s="110"/>
      <c r="J804" s="110"/>
      <c r="K804" s="110"/>
      <c r="L804" s="110"/>
      <c r="M804" s="110"/>
      <c r="N804" s="110"/>
      <c r="O804" s="110"/>
      <c r="P804" s="129"/>
    </row>
    <row r="805" spans="1:24" x14ac:dyDescent="0.25">
      <c r="A805" s="176">
        <v>614200</v>
      </c>
      <c r="B805" s="151"/>
      <c r="C805" s="136" t="s">
        <v>350</v>
      </c>
      <c r="D805" s="136"/>
      <c r="E805" s="136"/>
      <c r="F805" s="137">
        <f>F803</f>
        <v>5000</v>
      </c>
      <c r="G805" s="137">
        <f t="shared" ref="G805:O805" si="271">G803</f>
        <v>50000</v>
      </c>
      <c r="H805" s="137">
        <f t="shared" si="271"/>
        <v>49986</v>
      </c>
      <c r="I805" s="137">
        <f t="shared" si="271"/>
        <v>0</v>
      </c>
      <c r="J805" s="137">
        <f t="shared" si="271"/>
        <v>0</v>
      </c>
      <c r="K805" s="137">
        <f t="shared" si="271"/>
        <v>0</v>
      </c>
      <c r="L805" s="137">
        <f t="shared" si="271"/>
        <v>5000</v>
      </c>
      <c r="M805" s="137">
        <f t="shared" si="271"/>
        <v>5000</v>
      </c>
      <c r="N805" s="137">
        <f t="shared" si="271"/>
        <v>5000</v>
      </c>
      <c r="O805" s="138">
        <f t="shared" si="271"/>
        <v>5000</v>
      </c>
      <c r="P805" s="129"/>
    </row>
    <row r="806" spans="1:24" x14ac:dyDescent="0.25">
      <c r="A806" s="5"/>
      <c r="B806" s="125"/>
      <c r="C806" s="108"/>
      <c r="D806" s="108"/>
      <c r="E806" s="108"/>
      <c r="F806" s="109"/>
      <c r="G806" s="113"/>
      <c r="H806" s="113"/>
      <c r="I806" s="113"/>
      <c r="J806" s="113"/>
      <c r="K806" s="113"/>
      <c r="L806" s="113"/>
      <c r="M806" s="113"/>
      <c r="N806" s="113"/>
      <c r="O806" s="113"/>
      <c r="P806" s="129"/>
    </row>
    <row r="807" spans="1:24" x14ac:dyDescent="0.25">
      <c r="A807" s="13">
        <v>614311</v>
      </c>
      <c r="B807" s="190" t="s">
        <v>355</v>
      </c>
      <c r="C807" s="96" t="s">
        <v>541</v>
      </c>
      <c r="D807" s="96"/>
      <c r="E807" s="96"/>
      <c r="F807" s="98">
        <f>F808+F809+F810+F811</f>
        <v>2050</v>
      </c>
      <c r="G807" s="98">
        <f t="shared" ref="G807:I807" si="272">G808+G809+G810+G811</f>
        <v>2500</v>
      </c>
      <c r="H807" s="98">
        <f>H808+H809+H810+H811</f>
        <v>2500</v>
      </c>
      <c r="I807" s="98">
        <f t="shared" si="272"/>
        <v>4000</v>
      </c>
      <c r="J807" s="98"/>
      <c r="K807" s="98"/>
      <c r="L807" s="98"/>
      <c r="M807" s="98">
        <f>L807+K807+J807+I807</f>
        <v>4000</v>
      </c>
      <c r="N807" s="98">
        <f>N808+N809+N810+N811</f>
        <v>4000</v>
      </c>
      <c r="O807" s="99">
        <f>O808+O809+O810+O811</f>
        <v>4000</v>
      </c>
      <c r="P807" s="5"/>
      <c r="Q807" s="125"/>
      <c r="R807" s="108"/>
      <c r="S807" s="108"/>
      <c r="T807" s="108"/>
      <c r="U807" s="109"/>
      <c r="V807" s="113"/>
      <c r="W807" s="113"/>
      <c r="X807" s="113"/>
    </row>
    <row r="808" spans="1:24" x14ac:dyDescent="0.25">
      <c r="A808" s="7"/>
      <c r="B808" s="186"/>
      <c r="C808" s="97" t="s">
        <v>524</v>
      </c>
      <c r="D808" s="97"/>
      <c r="E808" s="97"/>
      <c r="F808" s="111">
        <v>350</v>
      </c>
      <c r="G808" s="111">
        <v>300</v>
      </c>
      <c r="H808" s="111">
        <v>300</v>
      </c>
      <c r="I808" s="111">
        <v>500</v>
      </c>
      <c r="J808" s="111"/>
      <c r="K808" s="111"/>
      <c r="L808" s="111"/>
      <c r="M808" s="111">
        <f t="shared" ref="M808:M825" si="273">L808+K808+J808+I808</f>
        <v>500</v>
      </c>
      <c r="N808" s="111">
        <v>500</v>
      </c>
      <c r="O808" s="111">
        <v>500</v>
      </c>
      <c r="P808" s="5"/>
      <c r="Q808" s="125"/>
      <c r="R808" s="108"/>
      <c r="S808" s="108"/>
      <c r="T808" s="108"/>
      <c r="U808" s="109"/>
      <c r="V808" s="113"/>
      <c r="W808" s="113"/>
      <c r="X808" s="113"/>
    </row>
    <row r="809" spans="1:24" x14ac:dyDescent="0.25">
      <c r="A809" s="5"/>
      <c r="B809" s="125"/>
      <c r="C809" s="108" t="s">
        <v>527</v>
      </c>
      <c r="D809" s="108"/>
      <c r="E809" s="108"/>
      <c r="F809" s="109">
        <v>350</v>
      </c>
      <c r="G809" s="113">
        <v>300</v>
      </c>
      <c r="H809" s="113">
        <v>300</v>
      </c>
      <c r="I809" s="113">
        <v>500</v>
      </c>
      <c r="J809" s="113"/>
      <c r="K809" s="113"/>
      <c r="L809" s="113"/>
      <c r="M809" s="111">
        <f t="shared" si="273"/>
        <v>500</v>
      </c>
      <c r="N809" s="113">
        <v>500</v>
      </c>
      <c r="O809" s="113">
        <v>500</v>
      </c>
      <c r="P809" s="5"/>
      <c r="Q809" s="125"/>
      <c r="R809" s="108"/>
      <c r="S809" s="108"/>
      <c r="T809" s="108"/>
      <c r="U809" s="109"/>
      <c r="V809" s="113"/>
      <c r="W809" s="113"/>
      <c r="X809" s="113"/>
    </row>
    <row r="810" spans="1:24" x14ac:dyDescent="0.25">
      <c r="A810" s="7"/>
      <c r="B810" s="186"/>
      <c r="C810" s="97" t="s">
        <v>528</v>
      </c>
      <c r="D810" s="97"/>
      <c r="E810" s="97"/>
      <c r="F810" s="111">
        <v>0</v>
      </c>
      <c r="G810" s="111">
        <v>1000</v>
      </c>
      <c r="H810" s="111">
        <v>1000</v>
      </c>
      <c r="I810" s="111">
        <v>1000</v>
      </c>
      <c r="J810" s="111"/>
      <c r="K810" s="111"/>
      <c r="L810" s="111"/>
      <c r="M810" s="111">
        <f t="shared" si="273"/>
        <v>1000</v>
      </c>
      <c r="N810" s="111">
        <v>1000</v>
      </c>
      <c r="O810" s="111">
        <v>1000</v>
      </c>
      <c r="P810" s="5"/>
      <c r="Q810" s="125"/>
      <c r="R810" s="108"/>
      <c r="S810" s="108"/>
      <c r="T810" s="108"/>
      <c r="U810" s="109"/>
      <c r="V810" s="113"/>
      <c r="W810" s="113"/>
      <c r="X810" s="113"/>
    </row>
    <row r="811" spans="1:24" x14ac:dyDescent="0.25">
      <c r="A811" s="7"/>
      <c r="B811" s="186"/>
      <c r="C811" s="97" t="s">
        <v>529</v>
      </c>
      <c r="D811" s="97"/>
      <c r="E811" s="97"/>
      <c r="F811" s="111">
        <v>1350</v>
      </c>
      <c r="G811" s="111">
        <v>900</v>
      </c>
      <c r="H811" s="111">
        <v>900</v>
      </c>
      <c r="I811" s="111">
        <v>2000</v>
      </c>
      <c r="J811" s="111"/>
      <c r="K811" s="111"/>
      <c r="L811" s="111"/>
      <c r="M811" s="111">
        <f t="shared" si="273"/>
        <v>2000</v>
      </c>
      <c r="N811" s="111">
        <v>2000</v>
      </c>
      <c r="O811" s="111">
        <v>2000</v>
      </c>
      <c r="P811" s="5"/>
      <c r="Q811" s="125"/>
      <c r="R811" s="108"/>
      <c r="S811" s="108"/>
      <c r="T811" s="108"/>
      <c r="U811" s="109"/>
      <c r="V811" s="113"/>
      <c r="W811" s="113"/>
      <c r="X811" s="113"/>
    </row>
    <row r="812" spans="1:24" x14ac:dyDescent="0.25">
      <c r="A812" s="13">
        <v>614311</v>
      </c>
      <c r="B812" s="190" t="s">
        <v>314</v>
      </c>
      <c r="C812" s="96" t="s">
        <v>356</v>
      </c>
      <c r="D812" s="96"/>
      <c r="E812" s="96"/>
      <c r="F812" s="98">
        <f>F813</f>
        <v>300</v>
      </c>
      <c r="G812" s="98">
        <f t="shared" ref="G812:I812" si="274">G813</f>
        <v>180</v>
      </c>
      <c r="H812" s="98">
        <f t="shared" si="274"/>
        <v>180</v>
      </c>
      <c r="I812" s="98">
        <f t="shared" si="274"/>
        <v>300</v>
      </c>
      <c r="J812" s="98"/>
      <c r="K812" s="98"/>
      <c r="L812" s="98"/>
      <c r="M812" s="98">
        <f t="shared" si="273"/>
        <v>300</v>
      </c>
      <c r="N812" s="98">
        <f>N813</f>
        <v>300</v>
      </c>
      <c r="O812" s="99">
        <f>O813</f>
        <v>300</v>
      </c>
      <c r="P812" s="5"/>
      <c r="Q812" s="125"/>
      <c r="R812" s="108"/>
      <c r="S812" s="108"/>
      <c r="T812" s="108"/>
      <c r="U812" s="109"/>
      <c r="V812" s="113"/>
      <c r="W812" s="113"/>
      <c r="X812" s="113"/>
    </row>
    <row r="813" spans="1:24" x14ac:dyDescent="0.25">
      <c r="A813" s="7"/>
      <c r="B813" s="186"/>
      <c r="C813" s="97" t="s">
        <v>353</v>
      </c>
      <c r="D813" s="97"/>
      <c r="E813" s="97"/>
      <c r="F813" s="111">
        <v>300</v>
      </c>
      <c r="G813" s="111">
        <v>180</v>
      </c>
      <c r="H813" s="111">
        <v>180</v>
      </c>
      <c r="I813" s="111">
        <v>300</v>
      </c>
      <c r="J813" s="111"/>
      <c r="K813" s="111"/>
      <c r="L813" s="111"/>
      <c r="M813" s="111">
        <f t="shared" si="273"/>
        <v>300</v>
      </c>
      <c r="N813" s="111">
        <v>300</v>
      </c>
      <c r="O813" s="111">
        <v>300</v>
      </c>
      <c r="P813" s="5"/>
      <c r="Q813" s="125"/>
      <c r="R813" s="108"/>
      <c r="S813" s="108"/>
      <c r="T813" s="108"/>
      <c r="U813" s="109"/>
      <c r="V813" s="113"/>
      <c r="W813" s="113"/>
      <c r="X813" s="113"/>
    </row>
    <row r="814" spans="1:24" x14ac:dyDescent="0.25">
      <c r="A814" s="13">
        <v>614311</v>
      </c>
      <c r="B814" s="190" t="s">
        <v>538</v>
      </c>
      <c r="C814" s="100" t="s">
        <v>537</v>
      </c>
      <c r="D814" s="101"/>
      <c r="E814" s="101"/>
      <c r="F814" s="98">
        <f>F815</f>
        <v>800</v>
      </c>
      <c r="G814" s="98">
        <f t="shared" ref="G814:O814" si="275">G815</f>
        <v>0</v>
      </c>
      <c r="H814" s="98">
        <f t="shared" si="275"/>
        <v>0</v>
      </c>
      <c r="I814" s="98">
        <f t="shared" si="275"/>
        <v>500</v>
      </c>
      <c r="J814" s="98">
        <f t="shared" si="275"/>
        <v>0</v>
      </c>
      <c r="K814" s="98">
        <f t="shared" si="275"/>
        <v>0</v>
      </c>
      <c r="L814" s="98">
        <f t="shared" si="275"/>
        <v>0</v>
      </c>
      <c r="M814" s="98">
        <f t="shared" si="273"/>
        <v>500</v>
      </c>
      <c r="N814" s="98">
        <f t="shared" si="275"/>
        <v>500</v>
      </c>
      <c r="O814" s="99">
        <f t="shared" si="275"/>
        <v>500</v>
      </c>
      <c r="P814" s="5"/>
      <c r="Q814" s="125"/>
      <c r="R814" s="108"/>
      <c r="S814" s="108"/>
      <c r="T814" s="108"/>
      <c r="U814" s="109"/>
      <c r="V814" s="113"/>
      <c r="W814" s="113"/>
      <c r="X814" s="113"/>
    </row>
    <row r="815" spans="1:24" x14ac:dyDescent="0.25">
      <c r="A815" s="7"/>
      <c r="B815" s="115"/>
      <c r="C815" s="218" t="s">
        <v>539</v>
      </c>
      <c r="D815" s="115"/>
      <c r="E815" s="115"/>
      <c r="F815" s="111">
        <v>800</v>
      </c>
      <c r="G815" s="111">
        <v>0</v>
      </c>
      <c r="H815" s="111">
        <v>0</v>
      </c>
      <c r="I815" s="111">
        <v>500</v>
      </c>
      <c r="J815" s="111"/>
      <c r="K815" s="111"/>
      <c r="L815" s="111"/>
      <c r="M815" s="111">
        <f t="shared" si="273"/>
        <v>500</v>
      </c>
      <c r="N815" s="111">
        <v>500</v>
      </c>
      <c r="O815" s="111">
        <v>500</v>
      </c>
      <c r="P815" s="5"/>
      <c r="Q815" s="125"/>
      <c r="R815" s="108"/>
      <c r="S815" s="108"/>
      <c r="T815" s="108"/>
      <c r="U815" s="109"/>
      <c r="V815" s="113"/>
      <c r="W815" s="113"/>
      <c r="X815" s="113"/>
    </row>
    <row r="816" spans="1:24" x14ac:dyDescent="0.25">
      <c r="A816" s="13">
        <v>614319</v>
      </c>
      <c r="B816" s="190" t="s">
        <v>530</v>
      </c>
      <c r="C816" s="96" t="s">
        <v>351</v>
      </c>
      <c r="D816" s="96"/>
      <c r="E816" s="96"/>
      <c r="F816" s="98">
        <f>F817+F818</f>
        <v>0</v>
      </c>
      <c r="G816" s="98">
        <f t="shared" ref="G816:O816" si="276">G817+G818</f>
        <v>500</v>
      </c>
      <c r="H816" s="98">
        <f t="shared" si="276"/>
        <v>500</v>
      </c>
      <c r="I816" s="98">
        <f t="shared" si="276"/>
        <v>1000</v>
      </c>
      <c r="J816" s="98">
        <f t="shared" si="276"/>
        <v>0</v>
      </c>
      <c r="K816" s="98">
        <f t="shared" si="276"/>
        <v>0</v>
      </c>
      <c r="L816" s="98">
        <f t="shared" si="276"/>
        <v>0</v>
      </c>
      <c r="M816" s="98">
        <f t="shared" si="273"/>
        <v>1000</v>
      </c>
      <c r="N816" s="98">
        <f t="shared" si="276"/>
        <v>100</v>
      </c>
      <c r="O816" s="99">
        <f t="shared" si="276"/>
        <v>1000</v>
      </c>
      <c r="P816" s="5"/>
      <c r="Q816" s="125"/>
      <c r="R816" s="108"/>
      <c r="S816" s="108"/>
      <c r="T816" s="108"/>
      <c r="U816" s="109"/>
      <c r="V816" s="113"/>
      <c r="W816" s="113"/>
      <c r="X816" s="113"/>
    </row>
    <row r="817" spans="1:24" x14ac:dyDescent="0.25">
      <c r="A817" s="7"/>
      <c r="B817" s="186"/>
      <c r="C817" s="97" t="s">
        <v>531</v>
      </c>
      <c r="D817" s="97"/>
      <c r="E817" s="97"/>
      <c r="F817" s="111"/>
      <c r="G817" s="111">
        <v>500</v>
      </c>
      <c r="H817" s="111">
        <v>500</v>
      </c>
      <c r="I817" s="111">
        <v>0</v>
      </c>
      <c r="J817" s="111"/>
      <c r="K817" s="111"/>
      <c r="L817" s="111"/>
      <c r="M817" s="111">
        <f t="shared" si="273"/>
        <v>0</v>
      </c>
      <c r="N817" s="111">
        <v>0</v>
      </c>
      <c r="O817" s="111">
        <v>0</v>
      </c>
      <c r="P817" s="5"/>
      <c r="Q817" s="125"/>
      <c r="R817" s="108"/>
      <c r="S817" s="108"/>
      <c r="T817" s="108"/>
      <c r="U817" s="109"/>
      <c r="V817" s="113"/>
      <c r="W817" s="113"/>
      <c r="X817" s="113"/>
    </row>
    <row r="818" spans="1:24" x14ac:dyDescent="0.25">
      <c r="A818" s="7"/>
      <c r="B818" s="186"/>
      <c r="C818" s="97" t="s">
        <v>536</v>
      </c>
      <c r="D818" s="97"/>
      <c r="E818" s="97"/>
      <c r="F818" s="111"/>
      <c r="G818" s="111">
        <v>0</v>
      </c>
      <c r="H818" s="111">
        <v>0</v>
      </c>
      <c r="I818" s="111">
        <v>1000</v>
      </c>
      <c r="J818" s="115"/>
      <c r="K818" s="111"/>
      <c r="L818" s="111"/>
      <c r="M818" s="111">
        <f t="shared" si="273"/>
        <v>1000</v>
      </c>
      <c r="N818" s="111">
        <v>100</v>
      </c>
      <c r="O818" s="111">
        <v>1000</v>
      </c>
      <c r="P818" s="5"/>
      <c r="Q818" s="125"/>
      <c r="R818" s="108"/>
      <c r="S818" s="108"/>
      <c r="T818" s="108"/>
      <c r="U818" s="109"/>
      <c r="V818" s="113"/>
      <c r="W818" s="113"/>
      <c r="X818" s="113"/>
    </row>
    <row r="819" spans="1:24" x14ac:dyDescent="0.25">
      <c r="A819" s="176">
        <v>614310</v>
      </c>
      <c r="B819" s="151"/>
      <c r="C819" s="136" t="s">
        <v>352</v>
      </c>
      <c r="D819" s="136"/>
      <c r="E819" s="136"/>
      <c r="F819" s="137">
        <f>F807+F812+F814+F816</f>
        <v>3150</v>
      </c>
      <c r="G819" s="137">
        <f t="shared" ref="G819:O819" si="277">G807+G812+G814+G816</f>
        <v>3180</v>
      </c>
      <c r="H819" s="137">
        <f t="shared" si="277"/>
        <v>3180</v>
      </c>
      <c r="I819" s="137">
        <f t="shared" si="277"/>
        <v>5800</v>
      </c>
      <c r="J819" s="137">
        <f t="shared" si="277"/>
        <v>0</v>
      </c>
      <c r="K819" s="137">
        <f t="shared" si="277"/>
        <v>0</v>
      </c>
      <c r="L819" s="137">
        <f t="shared" si="277"/>
        <v>0</v>
      </c>
      <c r="M819" s="98">
        <f t="shared" si="273"/>
        <v>5800</v>
      </c>
      <c r="N819" s="137">
        <f t="shared" si="277"/>
        <v>4900</v>
      </c>
      <c r="O819" s="138">
        <f t="shared" si="277"/>
        <v>5800</v>
      </c>
      <c r="P819" s="5"/>
      <c r="Q819" s="125"/>
      <c r="R819" s="108"/>
      <c r="S819" s="108"/>
      <c r="T819" s="108"/>
      <c r="U819" s="109"/>
      <c r="V819" s="113"/>
      <c r="W819" s="113"/>
      <c r="X819" s="113"/>
    </row>
    <row r="820" spans="1:24" x14ac:dyDescent="0.25">
      <c r="A820" s="13">
        <v>614324</v>
      </c>
      <c r="B820" s="190" t="s">
        <v>354</v>
      </c>
      <c r="C820" s="96" t="s">
        <v>533</v>
      </c>
      <c r="D820" s="96"/>
      <c r="E820" s="96"/>
      <c r="F820" s="98">
        <f>F821+F822+F823+F824</f>
        <v>300</v>
      </c>
      <c r="G820" s="98">
        <f t="shared" ref="G820:O820" si="278">G821+G822+G823+G824</f>
        <v>1180</v>
      </c>
      <c r="H820" s="98">
        <f>H821+H822+H823+H824</f>
        <v>1180</v>
      </c>
      <c r="I820" s="98">
        <f t="shared" si="278"/>
        <v>2600</v>
      </c>
      <c r="J820" s="98">
        <f t="shared" si="278"/>
        <v>0</v>
      </c>
      <c r="K820" s="98">
        <f t="shared" si="278"/>
        <v>0</v>
      </c>
      <c r="L820" s="98">
        <f t="shared" si="278"/>
        <v>0</v>
      </c>
      <c r="M820" s="98">
        <f t="shared" si="273"/>
        <v>2600</v>
      </c>
      <c r="N820" s="98">
        <f t="shared" si="278"/>
        <v>2600</v>
      </c>
      <c r="O820" s="99">
        <f t="shared" si="278"/>
        <v>2600</v>
      </c>
    </row>
    <row r="821" spans="1:24" x14ac:dyDescent="0.25">
      <c r="A821" s="7"/>
      <c r="B821" s="186"/>
      <c r="C821" s="97" t="s">
        <v>532</v>
      </c>
      <c r="D821" s="97"/>
      <c r="E821" s="97"/>
      <c r="F821" s="111">
        <v>0</v>
      </c>
      <c r="G821" s="111">
        <v>180</v>
      </c>
      <c r="H821" s="111">
        <v>180</v>
      </c>
      <c r="I821" s="111">
        <v>300</v>
      </c>
      <c r="J821" s="115"/>
      <c r="K821" s="111"/>
      <c r="L821" s="111"/>
      <c r="M821" s="111">
        <f t="shared" si="273"/>
        <v>300</v>
      </c>
      <c r="N821" s="111">
        <v>300</v>
      </c>
      <c r="O821" s="111">
        <v>300</v>
      </c>
    </row>
    <row r="822" spans="1:24" x14ac:dyDescent="0.25">
      <c r="A822" s="7"/>
      <c r="B822" s="186"/>
      <c r="C822" s="97" t="s">
        <v>535</v>
      </c>
      <c r="D822" s="97"/>
      <c r="E822" s="97"/>
      <c r="F822" s="111">
        <v>0</v>
      </c>
      <c r="G822" s="111">
        <v>500</v>
      </c>
      <c r="H822" s="111">
        <v>500</v>
      </c>
      <c r="I822" s="111">
        <v>1000</v>
      </c>
      <c r="J822" s="111"/>
      <c r="K822" s="111"/>
      <c r="L822" s="111"/>
      <c r="M822" s="111">
        <f t="shared" si="273"/>
        <v>1000</v>
      </c>
      <c r="N822" s="111">
        <v>1000</v>
      </c>
      <c r="O822" s="111">
        <v>1000</v>
      </c>
    </row>
    <row r="823" spans="1:24" x14ac:dyDescent="0.25">
      <c r="A823" s="5"/>
      <c r="B823" s="125"/>
      <c r="C823" s="108" t="s">
        <v>534</v>
      </c>
      <c r="D823" s="108"/>
      <c r="E823" s="108"/>
      <c r="F823" s="109">
        <v>0</v>
      </c>
      <c r="G823" s="113">
        <v>500</v>
      </c>
      <c r="H823" s="113">
        <v>500</v>
      </c>
      <c r="I823" s="113">
        <v>1000</v>
      </c>
      <c r="J823" s="113"/>
      <c r="K823" s="113"/>
      <c r="L823" s="113"/>
      <c r="M823" s="111">
        <f t="shared" si="273"/>
        <v>1000</v>
      </c>
      <c r="N823" s="113">
        <v>1000</v>
      </c>
      <c r="O823" s="113">
        <v>1000</v>
      </c>
    </row>
    <row r="824" spans="1:24" x14ac:dyDescent="0.25">
      <c r="A824" s="7"/>
      <c r="B824" s="186"/>
      <c r="C824" s="97" t="s">
        <v>540</v>
      </c>
      <c r="D824" s="97"/>
      <c r="E824" s="97"/>
      <c r="F824" s="111">
        <v>300</v>
      </c>
      <c r="G824" s="111">
        <v>0</v>
      </c>
      <c r="H824" s="111">
        <v>0</v>
      </c>
      <c r="I824" s="111">
        <v>300</v>
      </c>
      <c r="J824" s="111"/>
      <c r="K824" s="111"/>
      <c r="L824" s="111"/>
      <c r="M824" s="111">
        <f t="shared" si="273"/>
        <v>300</v>
      </c>
      <c r="N824" s="111">
        <v>300</v>
      </c>
      <c r="O824" s="111">
        <v>300</v>
      </c>
    </row>
    <row r="825" spans="1:24" x14ac:dyDescent="0.25">
      <c r="A825" s="176">
        <v>614320</v>
      </c>
      <c r="B825" s="151"/>
      <c r="C825" s="136" t="s">
        <v>352</v>
      </c>
      <c r="D825" s="136"/>
      <c r="E825" s="136"/>
      <c r="F825" s="137">
        <f>F820</f>
        <v>300</v>
      </c>
      <c r="G825" s="137">
        <f t="shared" ref="G825:O825" si="279">G820</f>
        <v>1180</v>
      </c>
      <c r="H825" s="137">
        <f t="shared" si="279"/>
        <v>1180</v>
      </c>
      <c r="I825" s="137">
        <f t="shared" si="279"/>
        <v>2600</v>
      </c>
      <c r="J825" s="137">
        <f t="shared" si="279"/>
        <v>0</v>
      </c>
      <c r="K825" s="137">
        <f t="shared" si="279"/>
        <v>0</v>
      </c>
      <c r="L825" s="137">
        <f t="shared" si="279"/>
        <v>0</v>
      </c>
      <c r="M825" s="111">
        <f t="shared" si="273"/>
        <v>2600</v>
      </c>
      <c r="N825" s="137">
        <f t="shared" si="279"/>
        <v>2600</v>
      </c>
      <c r="O825" s="138">
        <f t="shared" si="279"/>
        <v>2600</v>
      </c>
    </row>
    <row r="826" spans="1:24" x14ac:dyDescent="0.25">
      <c r="A826" s="85"/>
      <c r="B826" s="86" t="s">
        <v>246</v>
      </c>
      <c r="C826" s="86"/>
      <c r="D826" s="87"/>
      <c r="E826" s="88"/>
      <c r="F826" s="1" t="s">
        <v>16</v>
      </c>
      <c r="G826" s="1"/>
      <c r="H826" s="1" t="s">
        <v>19</v>
      </c>
      <c r="I826" s="1"/>
      <c r="J826" s="1"/>
      <c r="K826" s="1"/>
      <c r="L826" s="1"/>
      <c r="M826" s="1"/>
      <c r="N826" s="387" t="s">
        <v>5</v>
      </c>
      <c r="O826" s="388"/>
    </row>
    <row r="827" spans="1:24" x14ac:dyDescent="0.25">
      <c r="A827" s="89" t="s">
        <v>2</v>
      </c>
      <c r="B827" s="90" t="s">
        <v>247</v>
      </c>
      <c r="C827" s="389" t="s">
        <v>4</v>
      </c>
      <c r="D827" s="390"/>
      <c r="E827" s="391"/>
      <c r="F827" s="2" t="s">
        <v>18</v>
      </c>
      <c r="G827" s="2" t="s">
        <v>7</v>
      </c>
      <c r="H827" s="2" t="s">
        <v>20</v>
      </c>
      <c r="I827" s="2" t="s">
        <v>14</v>
      </c>
      <c r="J827" s="2" t="s">
        <v>12</v>
      </c>
      <c r="K827" s="2" t="s">
        <v>10</v>
      </c>
      <c r="L827" s="2" t="s">
        <v>9</v>
      </c>
      <c r="M827" s="2" t="s">
        <v>7</v>
      </c>
      <c r="N827" s="392" t="s">
        <v>6</v>
      </c>
      <c r="O827" s="393"/>
    </row>
    <row r="828" spans="1:24" x14ac:dyDescent="0.25">
      <c r="A828" s="92" t="s">
        <v>3</v>
      </c>
      <c r="B828" s="93" t="s">
        <v>3</v>
      </c>
      <c r="C828" s="93"/>
      <c r="D828" s="94"/>
      <c r="E828" s="95"/>
      <c r="F828" s="3">
        <v>2023</v>
      </c>
      <c r="G828" s="3">
        <v>2024</v>
      </c>
      <c r="H828" s="3" t="s">
        <v>17</v>
      </c>
      <c r="I828" s="3" t="s">
        <v>15</v>
      </c>
      <c r="J828" s="3" t="s">
        <v>13</v>
      </c>
      <c r="K828" s="3" t="s">
        <v>11</v>
      </c>
      <c r="L828" s="3" t="s">
        <v>8</v>
      </c>
      <c r="M828" s="3">
        <v>2025</v>
      </c>
      <c r="N828" s="8">
        <v>2026</v>
      </c>
      <c r="O828" s="9">
        <v>2027</v>
      </c>
    </row>
    <row r="829" spans="1:24" x14ac:dyDescent="0.25">
      <c r="A829" s="176">
        <v>614300</v>
      </c>
      <c r="B829" s="151"/>
      <c r="C829" s="136" t="s">
        <v>275</v>
      </c>
      <c r="D829" s="136"/>
      <c r="E829" s="96"/>
      <c r="F829" s="98">
        <f>F819+F825</f>
        <v>3450</v>
      </c>
      <c r="G829" s="98">
        <f t="shared" ref="G829:O829" si="280">G819+G825</f>
        <v>4360</v>
      </c>
      <c r="H829" s="98">
        <f t="shared" si="280"/>
        <v>4360</v>
      </c>
      <c r="I829" s="98">
        <f t="shared" si="280"/>
        <v>8400</v>
      </c>
      <c r="J829" s="98">
        <f t="shared" si="280"/>
        <v>0</v>
      </c>
      <c r="K829" s="98">
        <f t="shared" si="280"/>
        <v>0</v>
      </c>
      <c r="L829" s="98">
        <f t="shared" si="280"/>
        <v>0</v>
      </c>
      <c r="M829" s="98">
        <f t="shared" si="280"/>
        <v>8400</v>
      </c>
      <c r="N829" s="98">
        <f t="shared" si="280"/>
        <v>7500</v>
      </c>
      <c r="O829" s="99">
        <f t="shared" si="280"/>
        <v>8400</v>
      </c>
    </row>
    <row r="830" spans="1:24" x14ac:dyDescent="0.25">
      <c r="A830" s="176">
        <v>614000</v>
      </c>
      <c r="B830" s="151"/>
      <c r="C830" s="136" t="s">
        <v>352</v>
      </c>
      <c r="D830" s="136"/>
      <c r="E830" s="96"/>
      <c r="F830" s="98">
        <f>F801+F805+F829</f>
        <v>8450</v>
      </c>
      <c r="G830" s="98">
        <f t="shared" ref="G830:O830" si="281">G801+G805+G829</f>
        <v>57160</v>
      </c>
      <c r="H830" s="98">
        <f t="shared" si="281"/>
        <v>58533</v>
      </c>
      <c r="I830" s="98">
        <f t="shared" si="281"/>
        <v>8400</v>
      </c>
      <c r="J830" s="98">
        <f t="shared" si="281"/>
        <v>0</v>
      </c>
      <c r="K830" s="98">
        <f t="shared" si="281"/>
        <v>0</v>
      </c>
      <c r="L830" s="98">
        <f>L801+L805+L829</f>
        <v>10000</v>
      </c>
      <c r="M830" s="98">
        <f t="shared" si="281"/>
        <v>18400</v>
      </c>
      <c r="N830" s="98">
        <f t="shared" si="281"/>
        <v>17500</v>
      </c>
      <c r="O830" s="99">
        <f t="shared" si="281"/>
        <v>18400</v>
      </c>
    </row>
    <row r="831" spans="1:24" x14ac:dyDescent="0.25">
      <c r="A831" s="5"/>
      <c r="B831" s="125"/>
      <c r="C831" s="108"/>
      <c r="D831" s="108"/>
      <c r="E831" s="108"/>
      <c r="F831" s="109"/>
      <c r="G831" s="113"/>
      <c r="H831" s="113"/>
      <c r="I831" s="113"/>
    </row>
    <row r="832" spans="1:24" x14ac:dyDescent="0.25">
      <c r="A832" s="7">
        <v>615100</v>
      </c>
      <c r="B832" s="186"/>
      <c r="C832" s="97" t="s">
        <v>357</v>
      </c>
      <c r="D832" s="97"/>
      <c r="E832" s="97"/>
      <c r="F832" s="111">
        <v>150720</v>
      </c>
      <c r="G832" s="145">
        <v>95000</v>
      </c>
      <c r="H832" s="145">
        <v>39185</v>
      </c>
      <c r="I832" s="145"/>
      <c r="J832" s="145"/>
      <c r="K832" s="145"/>
      <c r="L832" s="145">
        <f>J911</f>
        <v>70000</v>
      </c>
      <c r="M832" s="145">
        <f>L832+K832+J832+I832</f>
        <v>70000</v>
      </c>
      <c r="N832" s="145">
        <f>K911</f>
        <v>0</v>
      </c>
      <c r="O832" s="145">
        <f>L911</f>
        <v>0</v>
      </c>
    </row>
    <row r="833" spans="1:15" x14ac:dyDescent="0.25">
      <c r="A833" s="5">
        <v>615200</v>
      </c>
      <c r="B833" s="125"/>
      <c r="C833" s="108" t="s">
        <v>238</v>
      </c>
      <c r="D833" s="108"/>
      <c r="E833" s="108"/>
      <c r="F833" s="109">
        <v>79187</v>
      </c>
      <c r="G833" s="131">
        <v>0</v>
      </c>
      <c r="H833" s="131">
        <v>0</v>
      </c>
      <c r="I833" s="131"/>
      <c r="J833" s="131"/>
      <c r="K833" s="131"/>
      <c r="L833" s="131">
        <f>J903+J917+J918</f>
        <v>57300</v>
      </c>
      <c r="M833" s="131">
        <f>L833+K833+J833+I833</f>
        <v>57300</v>
      </c>
      <c r="N833" s="131">
        <f>K903+K917+K918</f>
        <v>0</v>
      </c>
      <c r="O833" s="131">
        <f>L903+L917+L918</f>
        <v>0</v>
      </c>
    </row>
    <row r="834" spans="1:15" x14ac:dyDescent="0.25">
      <c r="A834" s="7">
        <v>615300</v>
      </c>
      <c r="B834" s="186"/>
      <c r="C834" s="97" t="s">
        <v>358</v>
      </c>
      <c r="D834" s="97"/>
      <c r="E834" s="97"/>
      <c r="F834" s="111">
        <v>0</v>
      </c>
      <c r="G834" s="145">
        <v>71615</v>
      </c>
      <c r="H834" s="145">
        <v>41615</v>
      </c>
      <c r="I834" s="145"/>
      <c r="J834" s="145"/>
      <c r="K834" s="145"/>
      <c r="L834" s="145">
        <f>J889+J890+J891+J895+J896+J900+J901+J904+J905+J909</f>
        <v>386000</v>
      </c>
      <c r="M834" s="145">
        <f t="shared" ref="M834:M835" si="282">L834+K834+J834+I834</f>
        <v>386000</v>
      </c>
      <c r="N834" s="145">
        <f>K889+K890+K891+K895+K896+K900+K901+K904+K905+K909</f>
        <v>50000</v>
      </c>
      <c r="O834" s="145">
        <f>L889+L890+L891+L895+L896+L900+L901+L904+L905+L909</f>
        <v>20000</v>
      </c>
    </row>
    <row r="835" spans="1:15" x14ac:dyDescent="0.25">
      <c r="A835" s="5">
        <v>615400</v>
      </c>
      <c r="B835" s="125"/>
      <c r="C835" s="108" t="s">
        <v>544</v>
      </c>
      <c r="D835" s="108"/>
      <c r="E835" s="108"/>
      <c r="F835" s="109">
        <v>0</v>
      </c>
      <c r="G835" s="131">
        <v>0</v>
      </c>
      <c r="H835" s="131">
        <v>0</v>
      </c>
      <c r="I835" s="131"/>
      <c r="J835" s="131"/>
      <c r="K835" s="131"/>
      <c r="L835" s="131">
        <f>J906</f>
        <v>15000</v>
      </c>
      <c r="M835" s="131">
        <f t="shared" si="282"/>
        <v>15000</v>
      </c>
      <c r="N835" s="131">
        <f>K906</f>
        <v>0</v>
      </c>
      <c r="O835" s="131">
        <f>L906</f>
        <v>0</v>
      </c>
    </row>
    <row r="836" spans="1:15" x14ac:dyDescent="0.25">
      <c r="A836" s="176">
        <v>615000</v>
      </c>
      <c r="B836" s="151"/>
      <c r="C836" s="96" t="s">
        <v>243</v>
      </c>
      <c r="D836" s="96"/>
      <c r="E836" s="136"/>
      <c r="F836" s="137">
        <f>F832+F833+F834+F835</f>
        <v>229907</v>
      </c>
      <c r="G836" s="137">
        <f t="shared" ref="G836:O836" si="283">G832+G833+G834+G835</f>
        <v>166615</v>
      </c>
      <c r="H836" s="137">
        <f t="shared" si="283"/>
        <v>80800</v>
      </c>
      <c r="I836" s="137">
        <f t="shared" si="283"/>
        <v>0</v>
      </c>
      <c r="J836" s="137">
        <f t="shared" si="283"/>
        <v>0</v>
      </c>
      <c r="K836" s="137">
        <f t="shared" si="283"/>
        <v>0</v>
      </c>
      <c r="L836" s="137">
        <f>L832+L833+L834+L835</f>
        <v>528300</v>
      </c>
      <c r="M836" s="137">
        <f t="shared" si="283"/>
        <v>528300</v>
      </c>
      <c r="N836" s="137">
        <f>N832+N833+N834+N835</f>
        <v>50000</v>
      </c>
      <c r="O836" s="138">
        <f t="shared" si="283"/>
        <v>20000</v>
      </c>
    </row>
    <row r="837" spans="1:15" x14ac:dyDescent="0.25">
      <c r="A837" s="5"/>
      <c r="B837" s="125"/>
      <c r="F837" s="129"/>
      <c r="G837" s="131"/>
      <c r="H837" s="131"/>
      <c r="I837" s="131"/>
      <c r="J837" s="131"/>
      <c r="K837" s="131"/>
      <c r="L837" s="131"/>
      <c r="M837" s="131"/>
      <c r="N837" s="131"/>
      <c r="O837" s="131"/>
    </row>
    <row r="838" spans="1:15" x14ac:dyDescent="0.25">
      <c r="A838" s="7">
        <v>821000</v>
      </c>
      <c r="B838" s="186"/>
      <c r="C838" s="97" t="s">
        <v>359</v>
      </c>
      <c r="D838" s="97"/>
      <c r="E838" s="97"/>
      <c r="F838" s="111">
        <v>127948</v>
      </c>
      <c r="G838" s="145">
        <v>0</v>
      </c>
      <c r="H838" s="145">
        <v>0</v>
      </c>
      <c r="I838" s="145"/>
      <c r="J838" s="145"/>
      <c r="K838" s="145"/>
      <c r="L838" s="145">
        <v>0</v>
      </c>
      <c r="M838" s="145">
        <f>L838+K838+J838+I838</f>
        <v>0</v>
      </c>
      <c r="N838" s="145">
        <v>0</v>
      </c>
      <c r="O838" s="145">
        <v>0</v>
      </c>
    </row>
    <row r="839" spans="1:15" x14ac:dyDescent="0.25">
      <c r="A839" s="5">
        <v>821200</v>
      </c>
      <c r="B839" s="125"/>
      <c r="C839" s="108" t="s">
        <v>589</v>
      </c>
      <c r="D839" s="108"/>
      <c r="E839" s="108"/>
      <c r="F839" s="109">
        <v>0</v>
      </c>
      <c r="G839" s="131">
        <v>11060</v>
      </c>
      <c r="H839" s="131">
        <v>0</v>
      </c>
      <c r="I839" s="131"/>
      <c r="J839" s="131"/>
      <c r="K839" s="131"/>
      <c r="L839" s="131">
        <f>J880+J898+J899+J915+J916</f>
        <v>701000</v>
      </c>
      <c r="M839" s="131">
        <f t="shared" ref="M839:M842" si="284">L839+K839+J839+I839</f>
        <v>701000</v>
      </c>
      <c r="N839" s="131">
        <f>K880+K898+K899+K915+K916</f>
        <v>137000</v>
      </c>
      <c r="O839" s="131">
        <f>L880+L898+L899+L915+L916</f>
        <v>127000</v>
      </c>
    </row>
    <row r="840" spans="1:15" x14ac:dyDescent="0.25">
      <c r="A840" s="7">
        <v>821300</v>
      </c>
      <c r="B840" s="186"/>
      <c r="C840" s="97" t="s">
        <v>284</v>
      </c>
      <c r="D840" s="97"/>
      <c r="E840" s="97"/>
      <c r="F840" s="111">
        <v>7241</v>
      </c>
      <c r="G840" s="145">
        <v>1671</v>
      </c>
      <c r="H840" s="145">
        <v>4446</v>
      </c>
      <c r="I840" s="145"/>
      <c r="J840" s="145"/>
      <c r="K840" s="145"/>
      <c r="L840" s="145">
        <f>J879+J902+J914</f>
        <v>47000</v>
      </c>
      <c r="M840" s="145">
        <f t="shared" si="284"/>
        <v>47000</v>
      </c>
      <c r="N840" s="145">
        <f>K879+K902+K914</f>
        <v>0</v>
      </c>
      <c r="O840" s="145">
        <f>L879+L902+L914</f>
        <v>7000</v>
      </c>
    </row>
    <row r="841" spans="1:15" x14ac:dyDescent="0.25">
      <c r="A841" s="7">
        <v>821500</v>
      </c>
      <c r="B841" s="186"/>
      <c r="C841" s="97" t="s">
        <v>590</v>
      </c>
      <c r="D841" s="115"/>
      <c r="E841" s="115"/>
      <c r="F841" s="111">
        <v>13186</v>
      </c>
      <c r="G841" s="145">
        <v>7020</v>
      </c>
      <c r="H841" s="145">
        <v>0</v>
      </c>
      <c r="I841" s="145"/>
      <c r="J841" s="145"/>
      <c r="K841" s="145"/>
      <c r="L841" s="145">
        <f>J907+J910</f>
        <v>216000</v>
      </c>
      <c r="M841" s="145">
        <f t="shared" si="284"/>
        <v>216000</v>
      </c>
      <c r="N841" s="145">
        <f>K907+K910</f>
        <v>120000</v>
      </c>
      <c r="O841" s="145">
        <f>L907+L910</f>
        <v>120000</v>
      </c>
    </row>
    <row r="842" spans="1:15" x14ac:dyDescent="0.25">
      <c r="A842" s="5">
        <v>821600</v>
      </c>
      <c r="B842" s="125"/>
      <c r="C842" s="112" t="s">
        <v>360</v>
      </c>
      <c r="D842" s="112"/>
      <c r="E842" s="112"/>
      <c r="F842" s="113">
        <v>119837</v>
      </c>
      <c r="G842" s="131">
        <v>284460</v>
      </c>
      <c r="H842" s="131">
        <v>144950</v>
      </c>
      <c r="I842" s="131"/>
      <c r="J842" s="131"/>
      <c r="K842" s="131"/>
      <c r="L842" s="131">
        <f>J881+J882+J883+J884+J885+J886+J892+J893+J894+J897+J908+J912+J913+J919</f>
        <v>994000</v>
      </c>
      <c r="M842" s="131">
        <f t="shared" si="284"/>
        <v>994000</v>
      </c>
      <c r="N842" s="131">
        <f>K881+K882+K883+K884+K885+K886+K892+K893+K894+K897+K908+K912+K913+K919</f>
        <v>592000</v>
      </c>
      <c r="O842" s="131">
        <f>L881+L882+L883+L884+L885+L886+L892+L893+L894+L897+L908+L912+L913+L919</f>
        <v>385000</v>
      </c>
    </row>
    <row r="843" spans="1:15" x14ac:dyDescent="0.25">
      <c r="A843" s="176">
        <v>820000</v>
      </c>
      <c r="B843" s="151"/>
      <c r="C843" s="136" t="s">
        <v>240</v>
      </c>
      <c r="D843" s="136"/>
      <c r="E843" s="136"/>
      <c r="F843" s="137">
        <f>F838+F839+F840+F841+F842</f>
        <v>268212</v>
      </c>
      <c r="G843" s="137">
        <f t="shared" ref="G843:M843" si="285">G838+G839+G840+G841+G842</f>
        <v>304211</v>
      </c>
      <c r="H843" s="137">
        <f t="shared" si="285"/>
        <v>149396</v>
      </c>
      <c r="I843" s="137">
        <f t="shared" si="285"/>
        <v>0</v>
      </c>
      <c r="J843" s="137">
        <f t="shared" si="285"/>
        <v>0</v>
      </c>
      <c r="K843" s="137">
        <f t="shared" si="285"/>
        <v>0</v>
      </c>
      <c r="L843" s="137">
        <f>L838+L839+L840+L841+L842</f>
        <v>1958000</v>
      </c>
      <c r="M843" s="137">
        <f t="shared" si="285"/>
        <v>1958000</v>
      </c>
      <c r="N843" s="137">
        <f>N838+N839+N840+N841+N842</f>
        <v>849000</v>
      </c>
      <c r="O843" s="138">
        <f>O838+O839+O840+O841+O842</f>
        <v>639000</v>
      </c>
    </row>
    <row r="844" spans="1:15" x14ac:dyDescent="0.25">
      <c r="A844" s="5"/>
      <c r="B844" s="125"/>
      <c r="C844" s="300" t="s">
        <v>286</v>
      </c>
      <c r="D844" s="97"/>
      <c r="E844" s="97"/>
      <c r="F844" s="98">
        <f>F742+F747+F798+F830+F836+F843</f>
        <v>649522</v>
      </c>
      <c r="G844" s="98">
        <f t="shared" ref="G844:M844" si="286">G742+G747+G798+G830+G836+G843</f>
        <v>714646</v>
      </c>
      <c r="H844" s="98">
        <f t="shared" si="286"/>
        <v>393127</v>
      </c>
      <c r="I844" s="98">
        <f t="shared" si="286"/>
        <v>191710</v>
      </c>
      <c r="J844" s="98">
        <f t="shared" si="286"/>
        <v>0</v>
      </c>
      <c r="K844" s="98">
        <f t="shared" si="286"/>
        <v>0</v>
      </c>
      <c r="L844" s="98">
        <f>L742+L747+L798+L830+L836+L843</f>
        <v>2577300</v>
      </c>
      <c r="M844" s="98">
        <f t="shared" si="286"/>
        <v>2769010</v>
      </c>
      <c r="N844" s="98">
        <f>N742+N747+N798+N830+N836+N843</f>
        <v>1163312</v>
      </c>
      <c r="O844" s="99">
        <f>O742+O747+O798+O830+O836+O843</f>
        <v>928212</v>
      </c>
    </row>
    <row r="845" spans="1:15" x14ac:dyDescent="0.25">
      <c r="A845" s="5"/>
      <c r="B845" s="125"/>
      <c r="C845" s="83" t="s">
        <v>543</v>
      </c>
      <c r="D845" s="112"/>
      <c r="E845" s="112"/>
      <c r="F845" s="113"/>
      <c r="G845" s="131"/>
      <c r="H845" s="131"/>
      <c r="I845" s="131"/>
      <c r="J845" s="131"/>
      <c r="K845" s="131"/>
      <c r="L845" s="131"/>
      <c r="M845" s="131"/>
      <c r="N845" s="131"/>
      <c r="O845" s="131"/>
    </row>
    <row r="846" spans="1:15" x14ac:dyDescent="0.25">
      <c r="A846" s="5"/>
      <c r="B846" s="125"/>
      <c r="C846" s="112"/>
      <c r="D846" s="112"/>
      <c r="E846" s="112"/>
      <c r="F846" s="113"/>
      <c r="G846" s="113"/>
      <c r="H846" s="113"/>
      <c r="I846" s="113"/>
      <c r="J846" s="113"/>
      <c r="K846" s="113"/>
      <c r="L846" s="113"/>
      <c r="M846" s="113"/>
      <c r="N846" s="113"/>
      <c r="O846" s="113"/>
    </row>
    <row r="847" spans="1:15" x14ac:dyDescent="0.25">
      <c r="A847" s="5"/>
      <c r="B847" s="125"/>
      <c r="C847" s="301" t="s">
        <v>609</v>
      </c>
      <c r="D847" s="101"/>
      <c r="E847" s="96"/>
      <c r="F847" s="98">
        <f>F423+F524+F646+F724+F844</f>
        <v>1446742</v>
      </c>
      <c r="G847" s="98">
        <f t="shared" ref="G847:O847" si="287">G423+G524+G646+G724+G844</f>
        <v>1651594</v>
      </c>
      <c r="H847" s="98">
        <f t="shared" si="287"/>
        <v>1086231</v>
      </c>
      <c r="I847" s="98">
        <f t="shared" si="287"/>
        <v>1216705</v>
      </c>
      <c r="J847" s="98">
        <f t="shared" si="287"/>
        <v>0</v>
      </c>
      <c r="K847" s="98">
        <f t="shared" si="287"/>
        <v>25000</v>
      </c>
      <c r="L847" s="98">
        <f t="shared" si="287"/>
        <v>2715205</v>
      </c>
      <c r="M847" s="98">
        <f t="shared" si="287"/>
        <v>3956910</v>
      </c>
      <c r="N847" s="98">
        <f t="shared" si="287"/>
        <v>2268263</v>
      </c>
      <c r="O847" s="99">
        <f t="shared" si="287"/>
        <v>1976563</v>
      </c>
    </row>
    <row r="848" spans="1:15" x14ac:dyDescent="0.25">
      <c r="A848" s="5"/>
      <c r="B848" s="125"/>
      <c r="C848" s="112"/>
      <c r="D848" s="112"/>
      <c r="E848" s="112"/>
      <c r="F848" s="113"/>
      <c r="G848" s="113"/>
      <c r="H848" s="113"/>
      <c r="I848" s="113"/>
      <c r="J848" s="113"/>
      <c r="K848" s="113"/>
      <c r="L848" s="113"/>
      <c r="M848" s="113"/>
      <c r="N848" s="113"/>
      <c r="O848" s="113"/>
    </row>
    <row r="849" spans="1:16" x14ac:dyDescent="0.25">
      <c r="A849" s="5"/>
      <c r="B849" s="125"/>
      <c r="C849" s="112"/>
      <c r="D849" s="112"/>
      <c r="E849" s="112"/>
      <c r="F849" s="113"/>
      <c r="G849" s="113"/>
      <c r="H849" s="113"/>
      <c r="I849" s="113"/>
      <c r="J849" s="113"/>
      <c r="K849" s="113"/>
      <c r="L849" s="113"/>
      <c r="M849" s="113"/>
      <c r="N849" s="113"/>
      <c r="O849" s="113"/>
    </row>
    <row r="850" spans="1:16" x14ac:dyDescent="0.25">
      <c r="A850" s="385"/>
      <c r="B850" s="385"/>
      <c r="C850" s="385"/>
      <c r="D850" s="385"/>
      <c r="E850" s="385"/>
      <c r="F850" s="385"/>
      <c r="G850" s="385"/>
      <c r="H850" s="385"/>
      <c r="I850" s="385"/>
      <c r="J850" s="385"/>
      <c r="K850" s="385"/>
      <c r="L850" s="385"/>
      <c r="M850" s="385"/>
      <c r="N850" s="385"/>
      <c r="O850" s="385"/>
    </row>
    <row r="851" spans="1:16" x14ac:dyDescent="0.25">
      <c r="A851" s="5"/>
      <c r="B851" s="125"/>
      <c r="F851" s="113"/>
      <c r="G851" s="113"/>
      <c r="H851" s="113"/>
      <c r="I851" s="113"/>
      <c r="J851" s="113"/>
      <c r="K851" s="113"/>
      <c r="L851" s="113"/>
      <c r="M851" s="113"/>
      <c r="N851" s="113"/>
      <c r="O851" s="113"/>
    </row>
    <row r="852" spans="1:16" x14ac:dyDescent="0.25">
      <c r="A852" s="25"/>
      <c r="B852" s="125"/>
      <c r="F852" s="113"/>
      <c r="G852" s="321"/>
      <c r="H852" s="321"/>
      <c r="I852" s="321"/>
      <c r="J852" s="155"/>
      <c r="K852" s="155"/>
      <c r="L852" s="155"/>
      <c r="M852" s="155"/>
      <c r="N852" s="321"/>
      <c r="O852" s="155"/>
    </row>
    <row r="853" spans="1:16" x14ac:dyDescent="0.25">
      <c r="A853" s="25"/>
      <c r="B853" s="125"/>
      <c r="F853" s="113"/>
      <c r="G853" s="321"/>
      <c r="H853" s="321"/>
      <c r="I853" s="321"/>
      <c r="J853" s="321"/>
      <c r="K853" s="155"/>
      <c r="L853" s="155"/>
      <c r="M853" s="113"/>
      <c r="N853" s="321"/>
      <c r="O853" s="113"/>
    </row>
    <row r="854" spans="1:16" x14ac:dyDescent="0.25">
      <c r="A854" s="25"/>
      <c r="B854" s="125"/>
      <c r="F854" s="113"/>
      <c r="G854" s="322"/>
      <c r="H854" s="322"/>
      <c r="I854" s="321"/>
      <c r="J854" s="321"/>
      <c r="K854" s="155"/>
      <c r="L854" s="155"/>
      <c r="M854" s="113"/>
      <c r="N854" s="321"/>
      <c r="O854" s="113"/>
    </row>
    <row r="855" spans="1:16" x14ac:dyDescent="0.25">
      <c r="A855" s="5"/>
      <c r="B855" s="125"/>
      <c r="F855" s="113"/>
      <c r="G855" s="321"/>
      <c r="H855" s="321"/>
      <c r="I855" s="321"/>
      <c r="J855" s="321"/>
      <c r="K855" s="155"/>
      <c r="L855" s="155"/>
      <c r="M855" s="113"/>
      <c r="N855" s="321"/>
      <c r="O855" s="113"/>
    </row>
    <row r="856" spans="1:16" x14ac:dyDescent="0.25">
      <c r="A856" s="5"/>
      <c r="B856" s="125"/>
      <c r="F856" s="113"/>
      <c r="G856" s="321"/>
      <c r="H856" s="321"/>
      <c r="I856" s="321"/>
      <c r="J856" s="321"/>
      <c r="K856" s="155"/>
      <c r="L856" s="155"/>
      <c r="M856" s="113"/>
      <c r="N856" s="321"/>
      <c r="O856" s="113"/>
    </row>
    <row r="857" spans="1:16" x14ac:dyDescent="0.25">
      <c r="A857" s="5"/>
      <c r="B857" s="112"/>
      <c r="F857" s="113"/>
      <c r="G857" s="113"/>
      <c r="H857" s="113"/>
      <c r="I857" s="113"/>
      <c r="J857" s="113"/>
      <c r="K857" s="113"/>
      <c r="L857" s="113"/>
      <c r="M857" s="113"/>
      <c r="N857" s="113"/>
      <c r="O857" s="113"/>
    </row>
    <row r="858" spans="1:16" x14ac:dyDescent="0.25">
      <c r="A858" s="5"/>
      <c r="B858" s="112"/>
      <c r="F858" s="113"/>
      <c r="G858" s="113"/>
      <c r="H858" s="113"/>
      <c r="I858" s="113"/>
      <c r="J858" s="113"/>
      <c r="K858" s="113"/>
      <c r="L858" s="113"/>
      <c r="M858" s="113"/>
      <c r="N858" s="113"/>
      <c r="O858" s="113"/>
    </row>
    <row r="859" spans="1:16" x14ac:dyDescent="0.25">
      <c r="A859" s="409" t="s">
        <v>376</v>
      </c>
      <c r="B859" s="409"/>
      <c r="C859" s="409"/>
      <c r="D859" s="409"/>
      <c r="E859" s="409"/>
      <c r="F859" s="409"/>
      <c r="G859" s="409"/>
      <c r="H859" s="409"/>
      <c r="I859" s="409"/>
      <c r="J859" s="409"/>
      <c r="K859" s="409"/>
      <c r="L859" s="409"/>
      <c r="M859" s="409"/>
      <c r="N859" s="409"/>
      <c r="O859" s="409"/>
      <c r="P859" s="409"/>
    </row>
    <row r="860" spans="1:16" x14ac:dyDescent="0.25">
      <c r="A860" s="160"/>
      <c r="B860" s="160"/>
      <c r="C860" s="160"/>
      <c r="D860" s="160"/>
      <c r="E860" s="160"/>
      <c r="F860" s="160"/>
      <c r="G860" s="160"/>
      <c r="H860" s="54"/>
      <c r="I860" s="160"/>
      <c r="J860" s="207"/>
      <c r="K860" s="207"/>
      <c r="L860" s="207"/>
      <c r="M860" s="410"/>
      <c r="N860" s="410"/>
      <c r="O860" s="410"/>
      <c r="P860" s="410"/>
    </row>
    <row r="861" spans="1:16" x14ac:dyDescent="0.25">
      <c r="A861" s="280" t="s">
        <v>377</v>
      </c>
      <c r="B861" s="281"/>
      <c r="C861" s="281"/>
      <c r="D861" s="281"/>
      <c r="E861" s="281"/>
      <c r="F861" s="281"/>
      <c r="G861" s="281"/>
      <c r="H861" s="282"/>
      <c r="I861" s="281"/>
      <c r="J861" s="281"/>
      <c r="K861" s="281"/>
      <c r="L861" s="281"/>
      <c r="M861" s="283"/>
      <c r="N861" s="161"/>
      <c r="O861" s="161"/>
      <c r="P861" s="162"/>
    </row>
    <row r="862" spans="1:16" x14ac:dyDescent="0.25">
      <c r="A862" s="270" t="s">
        <v>378</v>
      </c>
      <c r="B862" s="271" t="s">
        <v>379</v>
      </c>
      <c r="C862" s="272"/>
      <c r="D862" s="273"/>
      <c r="E862" s="274"/>
      <c r="F862" s="274"/>
      <c r="G862" s="275"/>
      <c r="H862" s="276" t="s">
        <v>380</v>
      </c>
      <c r="I862" s="277" t="s">
        <v>381</v>
      </c>
      <c r="J862" s="278" t="s">
        <v>382</v>
      </c>
      <c r="K862" s="278" t="s">
        <v>383</v>
      </c>
      <c r="L862" s="278" t="s">
        <v>384</v>
      </c>
      <c r="M862" s="288" t="s">
        <v>385</v>
      </c>
      <c r="N862" s="279"/>
      <c r="O862" s="279"/>
      <c r="P862" s="279"/>
    </row>
    <row r="863" spans="1:16" x14ac:dyDescent="0.25">
      <c r="A863" s="55" t="s">
        <v>386</v>
      </c>
      <c r="B863" s="411" t="s">
        <v>387</v>
      </c>
      <c r="C863" s="412"/>
      <c r="D863" s="412"/>
      <c r="E863" s="412"/>
      <c r="F863" s="412"/>
      <c r="G863" s="413"/>
      <c r="H863" s="219">
        <v>821322</v>
      </c>
      <c r="I863" s="221" t="s">
        <v>347</v>
      </c>
      <c r="J863" s="224">
        <v>50000</v>
      </c>
      <c r="K863" s="232">
        <v>0</v>
      </c>
      <c r="L863" s="232">
        <v>0</v>
      </c>
      <c r="M863" s="414" t="s">
        <v>388</v>
      </c>
      <c r="N863" s="414"/>
      <c r="O863" s="414"/>
      <c r="P863" s="414"/>
    </row>
    <row r="864" spans="1:16" x14ac:dyDescent="0.25">
      <c r="A864" s="55" t="s">
        <v>389</v>
      </c>
      <c r="B864" s="415" t="s">
        <v>390</v>
      </c>
      <c r="C864" s="416"/>
      <c r="D864" s="416"/>
      <c r="E864" s="416"/>
      <c r="F864" s="416"/>
      <c r="G864" s="417"/>
      <c r="H864" s="219">
        <v>821300</v>
      </c>
      <c r="I864" s="222" t="s">
        <v>248</v>
      </c>
      <c r="J864" s="225">
        <v>20000</v>
      </c>
      <c r="K864" s="225">
        <v>0</v>
      </c>
      <c r="L864" s="225">
        <v>0</v>
      </c>
      <c r="M864" s="418" t="s">
        <v>391</v>
      </c>
      <c r="N864" s="418"/>
      <c r="O864" s="418"/>
      <c r="P864" s="418"/>
    </row>
    <row r="865" spans="1:16" x14ac:dyDescent="0.25">
      <c r="A865" s="163"/>
      <c r="B865" s="394" t="s">
        <v>392</v>
      </c>
      <c r="C865" s="395"/>
      <c r="D865" s="395"/>
      <c r="E865" s="395"/>
      <c r="F865" s="395"/>
      <c r="G865" s="396"/>
      <c r="H865" s="220"/>
      <c r="I865" s="223"/>
      <c r="J865" s="226">
        <f>SUM(J863:J864)</f>
        <v>70000</v>
      </c>
      <c r="K865" s="226">
        <f>SUM(K863:K864)</f>
        <v>0</v>
      </c>
      <c r="L865" s="226">
        <f>SUM(L863:L864)</f>
        <v>0</v>
      </c>
      <c r="M865" s="397"/>
      <c r="N865" s="398"/>
      <c r="O865" s="398"/>
      <c r="P865" s="399"/>
    </row>
    <row r="866" spans="1:16" x14ac:dyDescent="0.25">
      <c r="A866" s="164"/>
      <c r="B866" s="164"/>
      <c r="C866" s="164"/>
      <c r="D866" s="56"/>
      <c r="E866" s="56"/>
      <c r="F866" s="56"/>
      <c r="G866" s="56"/>
      <c r="H866" s="57"/>
      <c r="I866" s="58"/>
      <c r="J866" s="165"/>
      <c r="K866" s="165"/>
      <c r="L866" s="165"/>
      <c r="M866" s="166"/>
      <c r="N866" s="289"/>
      <c r="O866" s="289"/>
      <c r="P866" s="59"/>
    </row>
    <row r="867" spans="1:16" x14ac:dyDescent="0.25">
      <c r="A867" s="280" t="s">
        <v>393</v>
      </c>
      <c r="B867" s="284"/>
      <c r="C867" s="284"/>
      <c r="D867" s="285"/>
      <c r="E867" s="285"/>
      <c r="F867" s="285"/>
      <c r="G867" s="286"/>
      <c r="H867" s="287"/>
      <c r="I867" s="286"/>
      <c r="J867" s="284"/>
      <c r="K867" s="284"/>
      <c r="L867" s="284"/>
      <c r="M867" s="290"/>
      <c r="N867" s="291"/>
      <c r="O867" s="289"/>
      <c r="P867" s="166"/>
    </row>
    <row r="868" spans="1:16" x14ac:dyDescent="0.25">
      <c r="A868" s="60" t="s">
        <v>386</v>
      </c>
      <c r="B868" s="167" t="s">
        <v>394</v>
      </c>
      <c r="C868" s="168"/>
      <c r="D868" s="168"/>
      <c r="E868" s="61"/>
      <c r="F868" s="62"/>
      <c r="G868" s="63"/>
      <c r="H868" s="227">
        <v>821361</v>
      </c>
      <c r="I868" s="263" t="s">
        <v>248</v>
      </c>
      <c r="J868" s="228">
        <v>2000</v>
      </c>
      <c r="K868" s="228">
        <v>0</v>
      </c>
      <c r="L868" s="228">
        <v>0</v>
      </c>
      <c r="M868" s="402" t="s">
        <v>395</v>
      </c>
      <c r="N868" s="403"/>
      <c r="O868" s="403"/>
      <c r="P868" s="404"/>
    </row>
    <row r="869" spans="1:16" x14ac:dyDescent="0.25">
      <c r="A869" s="65" t="s">
        <v>389</v>
      </c>
      <c r="B869" s="405" t="s">
        <v>396</v>
      </c>
      <c r="C869" s="406"/>
      <c r="D869" s="406"/>
      <c r="E869" s="406"/>
      <c r="F869" s="406"/>
      <c r="G869" s="407"/>
      <c r="H869" s="219">
        <v>613724</v>
      </c>
      <c r="I869" s="266" t="s">
        <v>355</v>
      </c>
      <c r="J869" s="229">
        <v>6000</v>
      </c>
      <c r="K869" s="113">
        <v>0</v>
      </c>
      <c r="L869" s="229">
        <v>0</v>
      </c>
      <c r="M869" s="408" t="s">
        <v>397</v>
      </c>
      <c r="N869" s="408"/>
      <c r="O869" s="408"/>
      <c r="P869" s="408"/>
    </row>
    <row r="870" spans="1:16" x14ac:dyDescent="0.25">
      <c r="A870" s="65" t="s">
        <v>398</v>
      </c>
      <c r="B870" s="405" t="s">
        <v>399</v>
      </c>
      <c r="C870" s="406"/>
      <c r="D870" s="406"/>
      <c r="E870" s="406"/>
      <c r="F870" s="406"/>
      <c r="G870" s="407"/>
      <c r="H870" s="219">
        <v>613724</v>
      </c>
      <c r="I870" s="222" t="s">
        <v>355</v>
      </c>
      <c r="J870" s="229">
        <v>6000</v>
      </c>
      <c r="K870" s="229">
        <v>0</v>
      </c>
      <c r="L870" s="229">
        <v>0</v>
      </c>
      <c r="M870" s="408" t="s">
        <v>397</v>
      </c>
      <c r="N870" s="408"/>
      <c r="O870" s="408"/>
      <c r="P870" s="408"/>
    </row>
    <row r="871" spans="1:16" x14ac:dyDescent="0.25">
      <c r="A871" s="60" t="s">
        <v>400</v>
      </c>
      <c r="B871" s="169" t="s">
        <v>401</v>
      </c>
      <c r="C871" s="66"/>
      <c r="D871" s="66"/>
      <c r="E871" s="67"/>
      <c r="F871" s="67"/>
      <c r="G871" s="68"/>
      <c r="H871" s="227">
        <v>613991</v>
      </c>
      <c r="I871" s="263" t="s">
        <v>248</v>
      </c>
      <c r="J871" s="233">
        <v>5000</v>
      </c>
      <c r="K871" s="228">
        <v>5000</v>
      </c>
      <c r="L871" s="228">
        <v>5000</v>
      </c>
      <c r="M871" s="430" t="s">
        <v>402</v>
      </c>
      <c r="N871" s="431"/>
      <c r="O871" s="431"/>
      <c r="P871" s="432"/>
    </row>
    <row r="872" spans="1:16" x14ac:dyDescent="0.25">
      <c r="A872" s="60" t="s">
        <v>403</v>
      </c>
      <c r="B872" s="411" t="s">
        <v>404</v>
      </c>
      <c r="C872" s="412"/>
      <c r="D872" s="412"/>
      <c r="E872" s="412"/>
      <c r="F872" s="412"/>
      <c r="G872" s="413"/>
      <c r="H872" s="227">
        <v>613991</v>
      </c>
      <c r="I872" s="263" t="s">
        <v>248</v>
      </c>
      <c r="J872" s="230">
        <v>50000</v>
      </c>
      <c r="K872" s="228">
        <v>50000</v>
      </c>
      <c r="L872" s="228">
        <v>0</v>
      </c>
      <c r="M872" s="295" t="s">
        <v>569</v>
      </c>
      <c r="N872" s="295"/>
      <c r="O872" s="295"/>
      <c r="P872" s="69"/>
    </row>
    <row r="873" spans="1:16" x14ac:dyDescent="0.25">
      <c r="A873" s="163"/>
      <c r="B873" s="394" t="s">
        <v>405</v>
      </c>
      <c r="C873" s="395"/>
      <c r="D873" s="395"/>
      <c r="E873" s="395"/>
      <c r="F873" s="395"/>
      <c r="G873" s="396"/>
      <c r="H873" s="227"/>
      <c r="I873" s="227"/>
      <c r="J873" s="231">
        <f>SUM(J868:J872)</f>
        <v>69000</v>
      </c>
      <c r="K873" s="231">
        <f>SUM(K868:K872)</f>
        <v>55000</v>
      </c>
      <c r="L873" s="293">
        <f>SUM(L868:L872)</f>
        <v>5000</v>
      </c>
      <c r="M873" s="296"/>
      <c r="N873" s="297"/>
      <c r="O873" s="294"/>
      <c r="P873" s="294"/>
    </row>
    <row r="874" spans="1:16" x14ac:dyDescent="0.25">
      <c r="A874" s="164"/>
      <c r="B874" s="164"/>
      <c r="C874" s="164"/>
      <c r="D874" s="164"/>
      <c r="E874" s="164"/>
      <c r="F874" s="164"/>
      <c r="G874" s="164"/>
      <c r="H874" s="57"/>
      <c r="I874" s="269"/>
      <c r="J874" s="170"/>
      <c r="K874" s="170"/>
      <c r="L874" s="170"/>
      <c r="M874" s="166"/>
      <c r="N874" s="166"/>
      <c r="O874" s="166"/>
      <c r="P874" s="166"/>
    </row>
    <row r="875" spans="1:16" x14ac:dyDescent="0.25">
      <c r="A875" s="281" t="s">
        <v>406</v>
      </c>
      <c r="B875" s="281"/>
      <c r="C875" s="281"/>
      <c r="D875" s="281"/>
      <c r="E875" s="281"/>
      <c r="F875" s="281"/>
      <c r="G875" s="281"/>
      <c r="H875" s="282"/>
      <c r="I875" s="282"/>
      <c r="J875" s="281"/>
      <c r="K875" s="281"/>
      <c r="L875" s="281"/>
      <c r="M875" s="292"/>
      <c r="N875" s="290"/>
      <c r="O875" s="166"/>
      <c r="P875" s="166"/>
    </row>
    <row r="876" spans="1:16" x14ac:dyDescent="0.25">
      <c r="A876" s="419" t="s">
        <v>386</v>
      </c>
      <c r="B876" s="415" t="s">
        <v>407</v>
      </c>
      <c r="C876" s="416"/>
      <c r="D876" s="416"/>
      <c r="E876" s="416"/>
      <c r="F876" s="416"/>
      <c r="G876" s="417"/>
      <c r="H876" s="424">
        <v>613991</v>
      </c>
      <c r="I876" s="426" t="s">
        <v>248</v>
      </c>
      <c r="J876" s="428">
        <v>15000</v>
      </c>
      <c r="K876" s="428">
        <v>0</v>
      </c>
      <c r="L876" s="428">
        <v>0</v>
      </c>
      <c r="M876" s="441" t="s">
        <v>408</v>
      </c>
      <c r="N876" s="442"/>
      <c r="O876" s="442"/>
      <c r="P876" s="443"/>
    </row>
    <row r="877" spans="1:16" x14ac:dyDescent="0.25">
      <c r="A877" s="420"/>
      <c r="B877" s="421"/>
      <c r="C877" s="422"/>
      <c r="D877" s="422"/>
      <c r="E877" s="422"/>
      <c r="F877" s="422"/>
      <c r="G877" s="423"/>
      <c r="H877" s="425"/>
      <c r="I877" s="427"/>
      <c r="J877" s="429"/>
      <c r="K877" s="429"/>
      <c r="L877" s="429"/>
      <c r="M877" s="444"/>
      <c r="N877" s="445"/>
      <c r="O877" s="445"/>
      <c r="P877" s="446"/>
    </row>
    <row r="878" spans="1:16" x14ac:dyDescent="0.25">
      <c r="A878" s="65" t="s">
        <v>389</v>
      </c>
      <c r="B878" s="167" t="s">
        <v>409</v>
      </c>
      <c r="C878" s="171"/>
      <c r="D878" s="171"/>
      <c r="E878" s="171"/>
      <c r="F878" s="171"/>
      <c r="G878" s="172"/>
      <c r="H878" s="227">
        <v>613991</v>
      </c>
      <c r="I878" s="263" t="s">
        <v>248</v>
      </c>
      <c r="J878" s="228">
        <v>7000</v>
      </c>
      <c r="K878" s="228">
        <v>0</v>
      </c>
      <c r="L878" s="228">
        <v>3000</v>
      </c>
      <c r="M878" s="436" t="s">
        <v>395</v>
      </c>
      <c r="N878" s="437"/>
      <c r="O878" s="437"/>
      <c r="P878" s="438"/>
    </row>
    <row r="879" spans="1:16" x14ac:dyDescent="0.25">
      <c r="A879" s="65" t="s">
        <v>398</v>
      </c>
      <c r="B879" s="411" t="s">
        <v>410</v>
      </c>
      <c r="C879" s="412"/>
      <c r="D879" s="412"/>
      <c r="E879" s="412"/>
      <c r="F879" s="412"/>
      <c r="G879" s="413"/>
      <c r="H879" s="227">
        <v>821300</v>
      </c>
      <c r="I879" s="266" t="s">
        <v>248</v>
      </c>
      <c r="J879" s="228">
        <v>7000</v>
      </c>
      <c r="K879" s="228">
        <v>0</v>
      </c>
      <c r="L879" s="228">
        <v>7000</v>
      </c>
      <c r="M879" s="447" t="s">
        <v>411</v>
      </c>
      <c r="N879" s="448"/>
      <c r="O879" s="448"/>
      <c r="P879" s="449"/>
    </row>
    <row r="880" spans="1:16" x14ac:dyDescent="0.25">
      <c r="A880" s="55" t="s">
        <v>400</v>
      </c>
      <c r="B880" s="173" t="s">
        <v>412</v>
      </c>
      <c r="C880" s="171"/>
      <c r="D880" s="171"/>
      <c r="E880" s="171"/>
      <c r="F880" s="171"/>
      <c r="G880" s="172"/>
      <c r="H880" s="219">
        <v>821221</v>
      </c>
      <c r="I880" s="222" t="s">
        <v>342</v>
      </c>
      <c r="J880" s="229">
        <v>80000</v>
      </c>
      <c r="K880" s="229">
        <v>10000</v>
      </c>
      <c r="L880" s="229"/>
      <c r="M880" s="433" t="s">
        <v>413</v>
      </c>
      <c r="N880" s="434"/>
      <c r="O880" s="434"/>
      <c r="P880" s="435"/>
    </row>
    <row r="881" spans="1:16" x14ac:dyDescent="0.25">
      <c r="A881" s="55" t="s">
        <v>403</v>
      </c>
      <c r="B881" s="405" t="s">
        <v>414</v>
      </c>
      <c r="C881" s="406"/>
      <c r="D881" s="406"/>
      <c r="E881" s="406"/>
      <c r="F881" s="406"/>
      <c r="G881" s="407"/>
      <c r="H881" s="219">
        <v>821612</v>
      </c>
      <c r="I881" s="222" t="s">
        <v>570</v>
      </c>
      <c r="J881" s="229">
        <v>100000</v>
      </c>
      <c r="K881" s="229">
        <v>70000</v>
      </c>
      <c r="L881" s="229">
        <v>50000</v>
      </c>
      <c r="M881" s="436" t="s">
        <v>586</v>
      </c>
      <c r="N881" s="437"/>
      <c r="O881" s="437"/>
      <c r="P881" s="438"/>
    </row>
    <row r="882" spans="1:16" x14ac:dyDescent="0.25">
      <c r="A882" s="55" t="s">
        <v>415</v>
      </c>
      <c r="B882" s="439" t="s">
        <v>416</v>
      </c>
      <c r="C882" s="439"/>
      <c r="D882" s="439"/>
      <c r="E882" s="439"/>
      <c r="F882" s="439"/>
      <c r="G882" s="439"/>
      <c r="H882" s="227">
        <v>821612</v>
      </c>
      <c r="I882" s="263" t="s">
        <v>570</v>
      </c>
      <c r="J882" s="233">
        <v>100000</v>
      </c>
      <c r="K882" s="228">
        <v>82000</v>
      </c>
      <c r="L882" s="228">
        <v>0</v>
      </c>
      <c r="M882" s="440" t="s">
        <v>417</v>
      </c>
      <c r="N882" s="440"/>
      <c r="O882" s="440"/>
      <c r="P882" s="440"/>
    </row>
    <row r="883" spans="1:16" x14ac:dyDescent="0.25">
      <c r="A883" s="55" t="s">
        <v>418</v>
      </c>
      <c r="B883" s="439" t="s">
        <v>419</v>
      </c>
      <c r="C883" s="439"/>
      <c r="D883" s="439"/>
      <c r="E883" s="439"/>
      <c r="F883" s="439"/>
      <c r="G883" s="439"/>
      <c r="H883" s="227">
        <v>821612</v>
      </c>
      <c r="I883" s="263" t="s">
        <v>570</v>
      </c>
      <c r="J883" s="233">
        <v>50000</v>
      </c>
      <c r="K883" s="228">
        <v>0</v>
      </c>
      <c r="L883" s="228">
        <v>0</v>
      </c>
      <c r="M883" s="440" t="s">
        <v>417</v>
      </c>
      <c r="N883" s="440"/>
      <c r="O883" s="440"/>
      <c r="P883" s="440"/>
    </row>
    <row r="884" spans="1:16" x14ac:dyDescent="0.25">
      <c r="A884" s="55" t="s">
        <v>420</v>
      </c>
      <c r="B884" s="439" t="s">
        <v>551</v>
      </c>
      <c r="C884" s="439"/>
      <c r="D884" s="439"/>
      <c r="E884" s="439"/>
      <c r="F884" s="439"/>
      <c r="G884" s="439"/>
      <c r="H884" s="227">
        <v>821612</v>
      </c>
      <c r="I884" s="263" t="s">
        <v>570</v>
      </c>
      <c r="J884" s="233">
        <v>50000</v>
      </c>
      <c r="K884" s="228">
        <v>0</v>
      </c>
      <c r="L884" s="228">
        <v>0</v>
      </c>
      <c r="M884" s="440" t="s">
        <v>417</v>
      </c>
      <c r="N884" s="440"/>
      <c r="O884" s="440"/>
      <c r="P884" s="440"/>
    </row>
    <row r="885" spans="1:16" x14ac:dyDescent="0.25">
      <c r="A885" s="55" t="s">
        <v>421</v>
      </c>
      <c r="B885" s="439" t="s">
        <v>422</v>
      </c>
      <c r="C885" s="439"/>
      <c r="D885" s="439"/>
      <c r="E885" s="439"/>
      <c r="F885" s="439"/>
      <c r="G885" s="439"/>
      <c r="H885" s="227">
        <v>821612</v>
      </c>
      <c r="I885" s="263" t="s">
        <v>570</v>
      </c>
      <c r="J885" s="233">
        <v>41000</v>
      </c>
      <c r="K885" s="228">
        <v>0</v>
      </c>
      <c r="L885" s="228">
        <v>0</v>
      </c>
      <c r="M885" s="440" t="s">
        <v>417</v>
      </c>
      <c r="N885" s="440"/>
      <c r="O885" s="440"/>
      <c r="P885" s="440"/>
    </row>
    <row r="886" spans="1:16" x14ac:dyDescent="0.25">
      <c r="A886" s="55" t="s">
        <v>423</v>
      </c>
      <c r="B886" s="450" t="s">
        <v>424</v>
      </c>
      <c r="C886" s="451"/>
      <c r="D886" s="451"/>
      <c r="E886" s="451"/>
      <c r="F886" s="451"/>
      <c r="G886" s="452"/>
      <c r="H886" s="227">
        <v>821612</v>
      </c>
      <c r="I886" s="263" t="s">
        <v>570</v>
      </c>
      <c r="J886" s="233">
        <v>0</v>
      </c>
      <c r="K886" s="228">
        <v>200000</v>
      </c>
      <c r="L886" s="228">
        <v>175000</v>
      </c>
      <c r="M886" s="440" t="s">
        <v>417</v>
      </c>
      <c r="N886" s="440"/>
      <c r="O886" s="440"/>
      <c r="P886" s="440"/>
    </row>
    <row r="887" spans="1:16" x14ac:dyDescent="0.25">
      <c r="A887" s="55" t="s">
        <v>425</v>
      </c>
      <c r="B887" s="70" t="s">
        <v>426</v>
      </c>
      <c r="C887" s="71"/>
      <c r="D887" s="71"/>
      <c r="E887" s="71"/>
      <c r="F887" s="71"/>
      <c r="G887" s="72"/>
      <c r="H887" s="227">
        <v>613724</v>
      </c>
      <c r="I887" s="263" t="s">
        <v>348</v>
      </c>
      <c r="J887" s="233">
        <v>20000</v>
      </c>
      <c r="K887" s="228">
        <v>20000</v>
      </c>
      <c r="L887" s="228">
        <v>20000</v>
      </c>
      <c r="M887" s="447" t="s">
        <v>581</v>
      </c>
      <c r="N887" s="448"/>
      <c r="O887" s="448"/>
      <c r="P887" s="449"/>
    </row>
    <row r="888" spans="1:16" x14ac:dyDescent="0.25">
      <c r="A888" s="55" t="s">
        <v>427</v>
      </c>
      <c r="B888" s="453" t="s">
        <v>428</v>
      </c>
      <c r="C888" s="454"/>
      <c r="D888" s="454"/>
      <c r="E888" s="454"/>
      <c r="F888" s="454"/>
      <c r="G888" s="455"/>
      <c r="H888" s="227">
        <v>613724</v>
      </c>
      <c r="I888" s="263" t="s">
        <v>348</v>
      </c>
      <c r="J888" s="233">
        <v>20000</v>
      </c>
      <c r="K888" s="228">
        <v>20000</v>
      </c>
      <c r="L888" s="228">
        <v>20000</v>
      </c>
      <c r="M888" s="436" t="s">
        <v>429</v>
      </c>
      <c r="N888" s="437"/>
      <c r="O888" s="437"/>
      <c r="P888" s="438"/>
    </row>
    <row r="889" spans="1:16" x14ac:dyDescent="0.25">
      <c r="A889" s="55" t="s">
        <v>430</v>
      </c>
      <c r="B889" s="453" t="s">
        <v>431</v>
      </c>
      <c r="C889" s="454"/>
      <c r="D889" s="454"/>
      <c r="E889" s="454"/>
      <c r="F889" s="454"/>
      <c r="G889" s="455"/>
      <c r="H889" s="227">
        <v>615300</v>
      </c>
      <c r="I889" s="263" t="s">
        <v>571</v>
      </c>
      <c r="J889" s="233">
        <v>50000</v>
      </c>
      <c r="K889" s="228">
        <v>0</v>
      </c>
      <c r="L889" s="228">
        <v>0</v>
      </c>
      <c r="M889" s="436" t="s">
        <v>582</v>
      </c>
      <c r="N889" s="437"/>
      <c r="O889" s="437"/>
      <c r="P889" s="438"/>
    </row>
    <row r="890" spans="1:16" x14ac:dyDescent="0.25">
      <c r="A890" s="55" t="s">
        <v>432</v>
      </c>
      <c r="B890" s="453" t="s">
        <v>433</v>
      </c>
      <c r="C890" s="454"/>
      <c r="D890" s="454"/>
      <c r="E890" s="454"/>
      <c r="F890" s="454"/>
      <c r="G890" s="455"/>
      <c r="H890" s="227">
        <v>615311</v>
      </c>
      <c r="I890" s="263" t="s">
        <v>572</v>
      </c>
      <c r="J890" s="233">
        <v>6000</v>
      </c>
      <c r="K890" s="228">
        <v>0</v>
      </c>
      <c r="L890" s="228">
        <v>0</v>
      </c>
      <c r="M890" s="430" t="s">
        <v>583</v>
      </c>
      <c r="N890" s="431"/>
      <c r="O890" s="431"/>
      <c r="P890" s="432"/>
    </row>
    <row r="891" spans="1:16" x14ac:dyDescent="0.25">
      <c r="A891" s="64" t="s">
        <v>434</v>
      </c>
      <c r="B891" s="453" t="s">
        <v>435</v>
      </c>
      <c r="C891" s="454"/>
      <c r="D891" s="454"/>
      <c r="E891" s="454"/>
      <c r="F891" s="454"/>
      <c r="G891" s="455"/>
      <c r="H891" s="227">
        <v>615311</v>
      </c>
      <c r="I891" s="263" t="s">
        <v>572</v>
      </c>
      <c r="J891" s="233">
        <v>40000</v>
      </c>
      <c r="K891" s="228">
        <v>20000</v>
      </c>
      <c r="L891" s="228">
        <v>0</v>
      </c>
      <c r="M891" s="436" t="s">
        <v>584</v>
      </c>
      <c r="N891" s="437"/>
      <c r="O891" s="437"/>
      <c r="P891" s="438"/>
    </row>
    <row r="892" spans="1:16" x14ac:dyDescent="0.25">
      <c r="A892" s="64" t="s">
        <v>436</v>
      </c>
      <c r="B892" s="456" t="s">
        <v>437</v>
      </c>
      <c r="C892" s="457"/>
      <c r="D892" s="457"/>
      <c r="E892" s="457"/>
      <c r="F892" s="457"/>
      <c r="G892" s="458"/>
      <c r="H892" s="219">
        <v>821614</v>
      </c>
      <c r="I892" s="265" t="s">
        <v>248</v>
      </c>
      <c r="J892" s="229">
        <v>80000</v>
      </c>
      <c r="K892" s="104">
        <v>0</v>
      </c>
      <c r="L892" s="229">
        <v>0</v>
      </c>
      <c r="M892" s="430" t="s">
        <v>588</v>
      </c>
      <c r="N892" s="431"/>
      <c r="O892" s="431"/>
      <c r="P892" s="432"/>
    </row>
    <row r="893" spans="1:16" x14ac:dyDescent="0.25">
      <c r="A893" s="55" t="s">
        <v>438</v>
      </c>
      <c r="B893" s="456" t="s">
        <v>439</v>
      </c>
      <c r="C893" s="457"/>
      <c r="D893" s="457"/>
      <c r="E893" s="457"/>
      <c r="F893" s="457"/>
      <c r="G893" s="458"/>
      <c r="H893" s="219">
        <v>821614</v>
      </c>
      <c r="I893" s="265" t="s">
        <v>248</v>
      </c>
      <c r="J893" s="229">
        <v>50000</v>
      </c>
      <c r="K893" s="104">
        <v>0</v>
      </c>
      <c r="L893" s="229">
        <v>0</v>
      </c>
      <c r="M893" s="430" t="s">
        <v>585</v>
      </c>
      <c r="N893" s="431"/>
      <c r="O893" s="431"/>
      <c r="P893" s="432"/>
    </row>
    <row r="894" spans="1:16" x14ac:dyDescent="0.25">
      <c r="A894" s="55" t="s">
        <v>440</v>
      </c>
      <c r="B894" s="411" t="s">
        <v>441</v>
      </c>
      <c r="C894" s="412"/>
      <c r="D894" s="412"/>
      <c r="E894" s="412"/>
      <c r="F894" s="412"/>
      <c r="G894" s="413"/>
      <c r="H894" s="219">
        <v>821618</v>
      </c>
      <c r="I894" s="265" t="s">
        <v>573</v>
      </c>
      <c r="J894" s="229">
        <v>100000</v>
      </c>
      <c r="K894" s="104">
        <v>100000</v>
      </c>
      <c r="L894" s="229">
        <v>50000</v>
      </c>
      <c r="M894" s="402" t="s">
        <v>587</v>
      </c>
      <c r="N894" s="403"/>
      <c r="O894" s="403"/>
      <c r="P894" s="404"/>
    </row>
    <row r="895" spans="1:16" x14ac:dyDescent="0.25">
      <c r="A895" s="55" t="s">
        <v>442</v>
      </c>
      <c r="B895" s="459" t="s">
        <v>443</v>
      </c>
      <c r="C895" s="459"/>
      <c r="D895" s="459"/>
      <c r="E895" s="459"/>
      <c r="F895" s="459"/>
      <c r="G895" s="459"/>
      <c r="H895" s="219">
        <v>615311</v>
      </c>
      <c r="I895" s="265" t="s">
        <v>315</v>
      </c>
      <c r="J895" s="229">
        <v>7000</v>
      </c>
      <c r="K895" s="104">
        <v>0</v>
      </c>
      <c r="L895" s="235">
        <v>0</v>
      </c>
      <c r="M895" s="436" t="s">
        <v>429</v>
      </c>
      <c r="N895" s="437"/>
      <c r="O895" s="437"/>
      <c r="P895" s="438"/>
    </row>
    <row r="896" spans="1:16" x14ac:dyDescent="0.25">
      <c r="A896" s="55" t="s">
        <v>444</v>
      </c>
      <c r="B896" s="460" t="s">
        <v>445</v>
      </c>
      <c r="C896" s="461"/>
      <c r="D896" s="461"/>
      <c r="E896" s="461"/>
      <c r="F896" s="461"/>
      <c r="G896" s="462"/>
      <c r="H896" s="219">
        <v>615311</v>
      </c>
      <c r="I896" s="265" t="s">
        <v>315</v>
      </c>
      <c r="J896" s="229">
        <v>80000</v>
      </c>
      <c r="K896" s="104">
        <v>0</v>
      </c>
      <c r="L896" s="235">
        <v>0</v>
      </c>
      <c r="M896" s="436" t="s">
        <v>429</v>
      </c>
      <c r="N896" s="437"/>
      <c r="O896" s="437"/>
      <c r="P896" s="438"/>
    </row>
    <row r="897" spans="1:16" x14ac:dyDescent="0.25">
      <c r="A897" s="55" t="s">
        <v>446</v>
      </c>
      <c r="B897" s="405" t="s">
        <v>447</v>
      </c>
      <c r="C897" s="406"/>
      <c r="D897" s="406"/>
      <c r="E897" s="406"/>
      <c r="F897" s="406"/>
      <c r="G897" s="407"/>
      <c r="H897" s="219">
        <v>821614</v>
      </c>
      <c r="I897" s="263" t="s">
        <v>347</v>
      </c>
      <c r="J897" s="236">
        <v>70000</v>
      </c>
      <c r="K897" s="237">
        <v>0</v>
      </c>
      <c r="L897" s="236">
        <v>0</v>
      </c>
      <c r="M897" s="436" t="s">
        <v>429</v>
      </c>
      <c r="N897" s="437"/>
      <c r="O897" s="437"/>
      <c r="P897" s="438"/>
    </row>
    <row r="898" spans="1:16" x14ac:dyDescent="0.25">
      <c r="A898" s="55" t="s">
        <v>448</v>
      </c>
      <c r="B898" s="173" t="s">
        <v>449</v>
      </c>
      <c r="C898" s="73"/>
      <c r="D898" s="73"/>
      <c r="E898" s="73"/>
      <c r="F898" s="73"/>
      <c r="G898" s="74"/>
      <c r="H898" s="219">
        <v>821224</v>
      </c>
      <c r="I898" s="266" t="s">
        <v>571</v>
      </c>
      <c r="J898" s="229">
        <v>481000</v>
      </c>
      <c r="K898" s="113">
        <v>0</v>
      </c>
      <c r="L898" s="229">
        <v>0</v>
      </c>
      <c r="M898" s="402" t="s">
        <v>450</v>
      </c>
      <c r="N898" s="403"/>
      <c r="O898" s="403"/>
      <c r="P898" s="404"/>
    </row>
    <row r="899" spans="1:16" x14ac:dyDescent="0.25">
      <c r="A899" s="55" t="s">
        <v>451</v>
      </c>
      <c r="B899" s="167" t="s">
        <v>452</v>
      </c>
      <c r="C899" s="75"/>
      <c r="D899" s="75"/>
      <c r="E899" s="75"/>
      <c r="F899" s="75"/>
      <c r="G899" s="76"/>
      <c r="H899" s="227">
        <v>821224</v>
      </c>
      <c r="I899" s="263" t="s">
        <v>347</v>
      </c>
      <c r="J899" s="228">
        <v>100000</v>
      </c>
      <c r="K899" s="228">
        <v>100000</v>
      </c>
      <c r="L899" s="228">
        <v>100000</v>
      </c>
      <c r="M899" s="402" t="s">
        <v>450</v>
      </c>
      <c r="N899" s="403"/>
      <c r="O899" s="403"/>
      <c r="P899" s="404"/>
    </row>
    <row r="900" spans="1:16" x14ac:dyDescent="0.25">
      <c r="A900" s="55" t="s">
        <v>453</v>
      </c>
      <c r="B900" s="411" t="s">
        <v>454</v>
      </c>
      <c r="C900" s="412"/>
      <c r="D900" s="412"/>
      <c r="E900" s="412"/>
      <c r="F900" s="412"/>
      <c r="G900" s="413"/>
      <c r="H900" s="227">
        <v>615311</v>
      </c>
      <c r="I900" s="266" t="s">
        <v>574</v>
      </c>
      <c r="J900" s="228">
        <v>63000</v>
      </c>
      <c r="K900" s="229">
        <v>0</v>
      </c>
      <c r="L900" s="113">
        <v>0</v>
      </c>
      <c r="M900" s="402" t="s">
        <v>397</v>
      </c>
      <c r="N900" s="403"/>
      <c r="O900" s="403"/>
      <c r="P900" s="404"/>
    </row>
    <row r="901" spans="1:16" x14ac:dyDescent="0.25">
      <c r="A901" s="55" t="s">
        <v>455</v>
      </c>
      <c r="B901" s="405" t="s">
        <v>456</v>
      </c>
      <c r="C901" s="406"/>
      <c r="D901" s="406"/>
      <c r="E901" s="406"/>
      <c r="F901" s="406"/>
      <c r="G901" s="407"/>
      <c r="H901" s="234">
        <v>615311</v>
      </c>
      <c r="I901" s="222" t="s">
        <v>575</v>
      </c>
      <c r="J901" s="113">
        <v>70000</v>
      </c>
      <c r="K901" s="229">
        <v>30000</v>
      </c>
      <c r="L901" s="229">
        <v>20000</v>
      </c>
      <c r="M901" s="436" t="s">
        <v>429</v>
      </c>
      <c r="N901" s="437"/>
      <c r="O901" s="437"/>
      <c r="P901" s="438"/>
    </row>
    <row r="902" spans="1:16" x14ac:dyDescent="0.25">
      <c r="A902" s="55" t="s">
        <v>457</v>
      </c>
      <c r="B902" s="411" t="s">
        <v>458</v>
      </c>
      <c r="C902" s="412"/>
      <c r="D902" s="412"/>
      <c r="E902" s="412"/>
      <c r="F902" s="412"/>
      <c r="G902" s="413"/>
      <c r="H902" s="227">
        <v>821321</v>
      </c>
      <c r="I902" s="263" t="s">
        <v>248</v>
      </c>
      <c r="J902" s="228">
        <v>30000</v>
      </c>
      <c r="K902" s="228">
        <v>0</v>
      </c>
      <c r="L902" s="228">
        <v>0</v>
      </c>
      <c r="M902" s="402" t="s">
        <v>459</v>
      </c>
      <c r="N902" s="403"/>
      <c r="O902" s="403"/>
      <c r="P902" s="404"/>
    </row>
    <row r="903" spans="1:16" x14ac:dyDescent="0.25">
      <c r="A903" s="55" t="s">
        <v>460</v>
      </c>
      <c r="B903" s="405" t="s">
        <v>461</v>
      </c>
      <c r="C903" s="406"/>
      <c r="D903" s="406"/>
      <c r="E903" s="406"/>
      <c r="F903" s="406"/>
      <c r="G903" s="407"/>
      <c r="H903" s="219">
        <v>615200</v>
      </c>
      <c r="I903" s="266" t="s">
        <v>576</v>
      </c>
      <c r="J903" s="229">
        <v>17300</v>
      </c>
      <c r="K903" s="229">
        <v>0</v>
      </c>
      <c r="L903" s="113">
        <v>0</v>
      </c>
      <c r="M903" s="466" t="s">
        <v>580</v>
      </c>
      <c r="N903" s="467"/>
      <c r="O903" s="467"/>
      <c r="P903" s="468"/>
    </row>
    <row r="904" spans="1:16" x14ac:dyDescent="0.25">
      <c r="A904" s="55" t="s">
        <v>462</v>
      </c>
      <c r="B904" s="411" t="s">
        <v>463</v>
      </c>
      <c r="C904" s="412"/>
      <c r="D904" s="412"/>
      <c r="E904" s="412"/>
      <c r="F904" s="412"/>
      <c r="G904" s="413"/>
      <c r="H904" s="227">
        <v>615311</v>
      </c>
      <c r="I904" s="263" t="s">
        <v>572</v>
      </c>
      <c r="J904" s="228">
        <v>15000</v>
      </c>
      <c r="K904" s="228">
        <v>0</v>
      </c>
      <c r="L904" s="228">
        <v>0</v>
      </c>
      <c r="M904" s="430" t="s">
        <v>397</v>
      </c>
      <c r="N904" s="431"/>
      <c r="O904" s="431"/>
      <c r="P904" s="432"/>
    </row>
    <row r="905" spans="1:16" x14ac:dyDescent="0.25">
      <c r="A905" s="55" t="s">
        <v>464</v>
      </c>
      <c r="B905" s="174" t="s">
        <v>465</v>
      </c>
      <c r="C905" s="77"/>
      <c r="D905" s="77"/>
      <c r="E905" s="77"/>
      <c r="F905" s="77"/>
      <c r="G905" s="78"/>
      <c r="H905" s="219">
        <v>615311</v>
      </c>
      <c r="I905" s="222" t="s">
        <v>328</v>
      </c>
      <c r="J905" s="229">
        <v>20000</v>
      </c>
      <c r="K905" s="229">
        <v>0</v>
      </c>
      <c r="L905" s="229">
        <v>0</v>
      </c>
      <c r="M905" s="402" t="s">
        <v>466</v>
      </c>
      <c r="N905" s="403"/>
      <c r="O905" s="403"/>
      <c r="P905" s="404"/>
    </row>
    <row r="906" spans="1:16" x14ac:dyDescent="0.25">
      <c r="A906" s="55" t="s">
        <v>467</v>
      </c>
      <c r="B906" s="175" t="s">
        <v>468</v>
      </c>
      <c r="C906" s="79"/>
      <c r="D906" s="79"/>
      <c r="E906" s="79"/>
      <c r="F906" s="79"/>
      <c r="G906" s="80"/>
      <c r="H906" s="227">
        <v>615411</v>
      </c>
      <c r="I906" s="263" t="s">
        <v>347</v>
      </c>
      <c r="J906" s="228">
        <v>15000</v>
      </c>
      <c r="K906" s="228">
        <v>0</v>
      </c>
      <c r="L906" s="228">
        <v>0</v>
      </c>
      <c r="M906" s="402" t="s">
        <v>469</v>
      </c>
      <c r="N906" s="403"/>
      <c r="O906" s="403"/>
      <c r="P906" s="404"/>
    </row>
    <row r="907" spans="1:16" x14ac:dyDescent="0.25">
      <c r="A907" s="55" t="s">
        <v>470</v>
      </c>
      <c r="B907" s="456" t="s">
        <v>471</v>
      </c>
      <c r="C907" s="457"/>
      <c r="D907" s="457"/>
      <c r="E907" s="457"/>
      <c r="F907" s="457"/>
      <c r="G907" s="458"/>
      <c r="H907" s="227">
        <v>821513</v>
      </c>
      <c r="I907" s="263" t="s">
        <v>574</v>
      </c>
      <c r="J907" s="228">
        <v>50000</v>
      </c>
      <c r="K907" s="228">
        <v>50000</v>
      </c>
      <c r="L907" s="228">
        <v>50000</v>
      </c>
      <c r="M907" s="447" t="s">
        <v>472</v>
      </c>
      <c r="N907" s="448"/>
      <c r="O907" s="448"/>
      <c r="P907" s="449"/>
    </row>
    <row r="908" spans="1:16" x14ac:dyDescent="0.25">
      <c r="A908" s="55" t="s">
        <v>473</v>
      </c>
      <c r="B908" s="463" t="s">
        <v>474</v>
      </c>
      <c r="C908" s="464"/>
      <c r="D908" s="464"/>
      <c r="E908" s="464"/>
      <c r="F908" s="464"/>
      <c r="G908" s="465"/>
      <c r="H908" s="219">
        <v>821611</v>
      </c>
      <c r="I908" s="222" t="s">
        <v>538</v>
      </c>
      <c r="J908" s="113">
        <v>10000</v>
      </c>
      <c r="K908" s="238">
        <v>0</v>
      </c>
      <c r="L908" s="113">
        <v>0</v>
      </c>
      <c r="M908" s="436" t="s">
        <v>579</v>
      </c>
      <c r="N908" s="437"/>
      <c r="O908" s="437"/>
      <c r="P908" s="438"/>
    </row>
    <row r="909" spans="1:16" x14ac:dyDescent="0.25">
      <c r="A909" s="55" t="s">
        <v>476</v>
      </c>
      <c r="B909" s="470" t="s">
        <v>477</v>
      </c>
      <c r="C909" s="471"/>
      <c r="D909" s="471"/>
      <c r="E909" s="471"/>
      <c r="F909" s="471"/>
      <c r="G909" s="472"/>
      <c r="H909" s="227">
        <v>615311</v>
      </c>
      <c r="I909" s="263" t="s">
        <v>538</v>
      </c>
      <c r="J909" s="228">
        <v>35000</v>
      </c>
      <c r="K909" s="228">
        <v>0</v>
      </c>
      <c r="L909" s="228">
        <v>0</v>
      </c>
      <c r="M909" s="447" t="s">
        <v>478</v>
      </c>
      <c r="N909" s="448"/>
      <c r="O909" s="448"/>
      <c r="P909" s="449"/>
    </row>
    <row r="910" spans="1:16" x14ac:dyDescent="0.25">
      <c r="A910" s="55" t="s">
        <v>479</v>
      </c>
      <c r="B910" s="81" t="s">
        <v>480</v>
      </c>
      <c r="C910" s="79"/>
      <c r="D910" s="79"/>
      <c r="E910" s="79"/>
      <c r="F910" s="79"/>
      <c r="G910" s="79"/>
      <c r="H910" s="227">
        <v>821513</v>
      </c>
      <c r="I910" s="267" t="s">
        <v>570</v>
      </c>
      <c r="J910" s="228">
        <v>166000</v>
      </c>
      <c r="K910" s="111">
        <v>70000</v>
      </c>
      <c r="L910" s="228">
        <v>70000</v>
      </c>
      <c r="M910" s="402" t="s">
        <v>481</v>
      </c>
      <c r="N910" s="403"/>
      <c r="O910" s="403"/>
      <c r="P910" s="404"/>
    </row>
    <row r="911" spans="1:16" x14ac:dyDescent="0.25">
      <c r="A911" s="55" t="s">
        <v>482</v>
      </c>
      <c r="B911" s="463" t="s">
        <v>483</v>
      </c>
      <c r="C911" s="464"/>
      <c r="D911" s="464"/>
      <c r="E911" s="464"/>
      <c r="F911" s="464"/>
      <c r="G911" s="465"/>
      <c r="H911" s="227">
        <v>615112</v>
      </c>
      <c r="I911" s="267" t="s">
        <v>570</v>
      </c>
      <c r="J911" s="228">
        <v>70000</v>
      </c>
      <c r="K911" s="111">
        <v>0</v>
      </c>
      <c r="L911" s="228">
        <v>0</v>
      </c>
      <c r="M911" s="402" t="s">
        <v>484</v>
      </c>
      <c r="N911" s="403"/>
      <c r="O911" s="403"/>
      <c r="P911" s="404"/>
    </row>
    <row r="912" spans="1:16" x14ac:dyDescent="0.25">
      <c r="A912" s="55" t="s">
        <v>485</v>
      </c>
      <c r="B912" s="469" t="s">
        <v>486</v>
      </c>
      <c r="C912" s="469"/>
      <c r="D912" s="469"/>
      <c r="E912" s="469"/>
      <c r="F912" s="469"/>
      <c r="G912" s="469"/>
      <c r="H912" s="227">
        <v>821614</v>
      </c>
      <c r="I912" s="263" t="s">
        <v>347</v>
      </c>
      <c r="J912" s="228">
        <v>7000</v>
      </c>
      <c r="K912" s="228">
        <v>0</v>
      </c>
      <c r="L912" s="228">
        <v>0</v>
      </c>
      <c r="M912" s="402" t="s">
        <v>487</v>
      </c>
      <c r="N912" s="403"/>
      <c r="O912" s="403"/>
      <c r="P912" s="404"/>
    </row>
    <row r="913" spans="1:16" x14ac:dyDescent="0.25">
      <c r="A913" s="55" t="s">
        <v>488</v>
      </c>
      <c r="B913" s="469" t="s">
        <v>489</v>
      </c>
      <c r="C913" s="469"/>
      <c r="D913" s="469"/>
      <c r="E913" s="469"/>
      <c r="F913" s="469"/>
      <c r="G913" s="469"/>
      <c r="H913" s="227">
        <v>821614</v>
      </c>
      <c r="I913" s="263" t="s">
        <v>347</v>
      </c>
      <c r="J913" s="228">
        <v>36000</v>
      </c>
      <c r="K913" s="228">
        <v>40000</v>
      </c>
      <c r="L913" s="228">
        <v>40000</v>
      </c>
      <c r="M913" s="418" t="s">
        <v>487</v>
      </c>
      <c r="N913" s="418"/>
      <c r="O913" s="418"/>
      <c r="P913" s="418"/>
    </row>
    <row r="914" spans="1:16" x14ac:dyDescent="0.25">
      <c r="A914" s="55" t="s">
        <v>490</v>
      </c>
      <c r="B914" s="469" t="s">
        <v>491</v>
      </c>
      <c r="C914" s="469"/>
      <c r="D914" s="469"/>
      <c r="E914" s="469"/>
      <c r="F914" s="469"/>
      <c r="G914" s="469"/>
      <c r="H914" s="227">
        <v>821335</v>
      </c>
      <c r="I914" s="263" t="s">
        <v>538</v>
      </c>
      <c r="J914" s="228">
        <v>10000</v>
      </c>
      <c r="K914" s="228">
        <v>0</v>
      </c>
      <c r="L914" s="228">
        <v>0</v>
      </c>
      <c r="M914" s="402" t="s">
        <v>475</v>
      </c>
      <c r="N914" s="403"/>
      <c r="O914" s="403"/>
      <c r="P914" s="404"/>
    </row>
    <row r="915" spans="1:16" x14ac:dyDescent="0.25">
      <c r="A915" s="55" t="s">
        <v>492</v>
      </c>
      <c r="B915" s="483" t="s">
        <v>493</v>
      </c>
      <c r="C915" s="483"/>
      <c r="D915" s="483"/>
      <c r="E915" s="483"/>
      <c r="F915" s="483"/>
      <c r="G915" s="483"/>
      <c r="H915" s="227">
        <v>821220</v>
      </c>
      <c r="I915" s="263" t="s">
        <v>570</v>
      </c>
      <c r="J915" s="228">
        <v>20000</v>
      </c>
      <c r="K915" s="228">
        <v>12000</v>
      </c>
      <c r="L915" s="228">
        <v>12000</v>
      </c>
      <c r="M915" s="402" t="s">
        <v>494</v>
      </c>
      <c r="N915" s="403"/>
      <c r="O915" s="403"/>
      <c r="P915" s="404"/>
    </row>
    <row r="916" spans="1:16" x14ac:dyDescent="0.25">
      <c r="A916" s="55" t="s">
        <v>495</v>
      </c>
      <c r="B916" s="469" t="s">
        <v>496</v>
      </c>
      <c r="C916" s="469"/>
      <c r="D916" s="469"/>
      <c r="E916" s="469"/>
      <c r="F916" s="469"/>
      <c r="G916" s="469"/>
      <c r="H916" s="227">
        <v>821220</v>
      </c>
      <c r="I916" s="263" t="s">
        <v>570</v>
      </c>
      <c r="J916" s="228">
        <v>20000</v>
      </c>
      <c r="K916" s="228">
        <v>15000</v>
      </c>
      <c r="L916" s="228">
        <v>15000</v>
      </c>
      <c r="M916" s="402" t="s">
        <v>494</v>
      </c>
      <c r="N916" s="403"/>
      <c r="O916" s="403"/>
      <c r="P916" s="404"/>
    </row>
    <row r="917" spans="1:16" x14ac:dyDescent="0.25">
      <c r="A917" s="55" t="s">
        <v>497</v>
      </c>
      <c r="B917" s="459" t="s">
        <v>498</v>
      </c>
      <c r="C917" s="459"/>
      <c r="D917" s="459"/>
      <c r="E917" s="459"/>
      <c r="F917" s="459"/>
      <c r="G917" s="459"/>
      <c r="H917" s="227">
        <v>615200</v>
      </c>
      <c r="I917" s="263" t="s">
        <v>570</v>
      </c>
      <c r="J917" s="228">
        <v>30000</v>
      </c>
      <c r="K917" s="228">
        <v>0</v>
      </c>
      <c r="L917" s="228">
        <v>0</v>
      </c>
      <c r="M917" s="402" t="s">
        <v>397</v>
      </c>
      <c r="N917" s="403"/>
      <c r="O917" s="403"/>
      <c r="P917" s="404"/>
    </row>
    <row r="918" spans="1:16" x14ac:dyDescent="0.25">
      <c r="A918" s="55" t="s">
        <v>499</v>
      </c>
      <c r="B918" s="459" t="s">
        <v>500</v>
      </c>
      <c r="C918" s="459"/>
      <c r="D918" s="459"/>
      <c r="E918" s="459"/>
      <c r="F918" s="459"/>
      <c r="G918" s="459"/>
      <c r="H918" s="227">
        <v>615200</v>
      </c>
      <c r="I918" s="263" t="s">
        <v>570</v>
      </c>
      <c r="J918" s="228">
        <v>10000</v>
      </c>
      <c r="K918" s="228">
        <v>0</v>
      </c>
      <c r="L918" s="228">
        <v>0</v>
      </c>
      <c r="M918" s="466" t="s">
        <v>501</v>
      </c>
      <c r="N918" s="467"/>
      <c r="O918" s="467"/>
      <c r="P918" s="468"/>
    </row>
    <row r="919" spans="1:16" x14ac:dyDescent="0.25">
      <c r="A919" s="55" t="s">
        <v>502</v>
      </c>
      <c r="B919" s="460" t="s">
        <v>503</v>
      </c>
      <c r="C919" s="461"/>
      <c r="D919" s="461"/>
      <c r="E919" s="461"/>
      <c r="F919" s="461"/>
      <c r="G919" s="462"/>
      <c r="H919" s="227">
        <v>821611</v>
      </c>
      <c r="I919" s="263" t="s">
        <v>570</v>
      </c>
      <c r="J919" s="228">
        <v>300000</v>
      </c>
      <c r="K919" s="228">
        <v>100000</v>
      </c>
      <c r="L919" s="298">
        <v>70000</v>
      </c>
      <c r="M919" s="466" t="s">
        <v>578</v>
      </c>
      <c r="N919" s="467"/>
      <c r="O919" s="467"/>
      <c r="P919" s="468"/>
    </row>
    <row r="920" spans="1:16" x14ac:dyDescent="0.25">
      <c r="A920" s="60"/>
      <c r="B920" s="477" t="s">
        <v>405</v>
      </c>
      <c r="C920" s="478"/>
      <c r="D920" s="478"/>
      <c r="E920" s="478"/>
      <c r="F920" s="478"/>
      <c r="G920" s="479"/>
      <c r="H920" s="82"/>
      <c r="I920" s="268"/>
      <c r="J920" s="239">
        <f>SUM(J876:J919)</f>
        <v>2548300</v>
      </c>
      <c r="K920" s="239">
        <f>SUM(K876:K919)</f>
        <v>939000</v>
      </c>
      <c r="L920" s="299">
        <f>SUM(L876:L919)</f>
        <v>702000</v>
      </c>
      <c r="M920" s="480" t="s">
        <v>577</v>
      </c>
      <c r="N920" s="481"/>
      <c r="O920" s="481"/>
      <c r="P920" s="482"/>
    </row>
    <row r="924" spans="1:16" x14ac:dyDescent="0.25">
      <c r="A924" s="386"/>
      <c r="B924" s="386"/>
      <c r="C924" s="386"/>
      <c r="D924" s="386"/>
      <c r="E924" s="386"/>
      <c r="F924" s="386"/>
      <c r="G924" s="386"/>
      <c r="H924" s="386"/>
      <c r="I924" s="386"/>
      <c r="J924" s="386"/>
      <c r="K924" s="386"/>
      <c r="L924" s="386"/>
      <c r="M924" s="386"/>
      <c r="N924" s="386"/>
      <c r="O924" s="386"/>
      <c r="P924" s="386"/>
    </row>
    <row r="925" spans="1:16" x14ac:dyDescent="0.25">
      <c r="A925" s="385" t="s">
        <v>552</v>
      </c>
      <c r="B925" s="385"/>
      <c r="C925" s="385"/>
      <c r="D925" s="385"/>
      <c r="E925" s="385"/>
      <c r="F925" s="385"/>
      <c r="G925" s="385"/>
      <c r="H925" s="385"/>
      <c r="I925" s="385"/>
      <c r="J925" s="385"/>
      <c r="K925" s="385"/>
      <c r="L925" s="385"/>
      <c r="M925" s="385"/>
      <c r="N925" s="385"/>
      <c r="O925" s="385"/>
      <c r="P925" s="244"/>
    </row>
    <row r="926" spans="1:16" x14ac:dyDescent="0.25">
      <c r="A926" s="5"/>
      <c r="B926" s="125"/>
      <c r="F926" s="113"/>
      <c r="G926" s="113"/>
      <c r="H926" s="113"/>
      <c r="I926" s="113"/>
      <c r="J926" s="113"/>
      <c r="K926" s="113"/>
      <c r="L926" s="113"/>
      <c r="M926" s="113"/>
      <c r="N926" s="113"/>
      <c r="O926" s="113"/>
      <c r="P926" s="244"/>
    </row>
    <row r="927" spans="1:16" x14ac:dyDescent="0.25">
      <c r="A927" s="355" t="s">
        <v>553</v>
      </c>
      <c r="B927" s="338"/>
      <c r="C927" s="339"/>
      <c r="D927" s="339"/>
      <c r="E927" s="340"/>
      <c r="F927" s="351" t="s">
        <v>554</v>
      </c>
      <c r="G927" s="351" t="s">
        <v>555</v>
      </c>
      <c r="H927" s="351" t="s">
        <v>611</v>
      </c>
      <c r="I927" s="352" t="s">
        <v>556</v>
      </c>
      <c r="J927" s="352" t="s">
        <v>612</v>
      </c>
      <c r="K927" s="352" t="s">
        <v>611</v>
      </c>
      <c r="L927" s="333"/>
      <c r="M927" s="351" t="s">
        <v>557</v>
      </c>
      <c r="N927" s="333"/>
      <c r="O927" s="333"/>
      <c r="P927" s="244"/>
    </row>
    <row r="928" spans="1:16" x14ac:dyDescent="0.25">
      <c r="A928" s="356" t="s">
        <v>559</v>
      </c>
      <c r="B928" s="348"/>
      <c r="C928" s="349"/>
      <c r="D928" s="349" t="s">
        <v>4</v>
      </c>
      <c r="E928" s="350"/>
      <c r="F928" s="353" t="s">
        <v>560</v>
      </c>
      <c r="G928" s="353" t="s">
        <v>561</v>
      </c>
      <c r="H928" s="353" t="s">
        <v>630</v>
      </c>
      <c r="I928" s="353" t="s">
        <v>562</v>
      </c>
      <c r="J928" s="334" t="s">
        <v>562</v>
      </c>
      <c r="K928" s="334" t="s">
        <v>563</v>
      </c>
      <c r="L928" s="334"/>
      <c r="M928" s="353" t="s">
        <v>564</v>
      </c>
      <c r="N928" s="334"/>
      <c r="O928" s="336"/>
      <c r="P928" s="244"/>
    </row>
    <row r="929" spans="1:16" x14ac:dyDescent="0.25">
      <c r="A929" s="356" t="s">
        <v>3</v>
      </c>
      <c r="B929" s="341"/>
      <c r="C929" s="326"/>
      <c r="D929" s="326"/>
      <c r="E929" s="342"/>
      <c r="F929" s="332"/>
      <c r="G929" s="332"/>
      <c r="H929" s="353" t="s">
        <v>565</v>
      </c>
      <c r="I929" s="353"/>
      <c r="J929" s="334"/>
      <c r="K929" s="334"/>
      <c r="L929" s="334" t="s">
        <v>610</v>
      </c>
      <c r="M929" s="353" t="s">
        <v>566</v>
      </c>
      <c r="N929" s="334" t="s">
        <v>558</v>
      </c>
      <c r="O929" s="336" t="s">
        <v>616</v>
      </c>
      <c r="P929" s="244"/>
    </row>
    <row r="930" spans="1:16" x14ac:dyDescent="0.25">
      <c r="A930" s="346"/>
      <c r="B930" s="343"/>
      <c r="C930" s="344"/>
      <c r="D930" s="344"/>
      <c r="E930" s="345"/>
      <c r="F930" s="354">
        <v>611000</v>
      </c>
      <c r="G930" s="354">
        <v>612000</v>
      </c>
      <c r="H930" s="354">
        <v>613000</v>
      </c>
      <c r="I930" s="354">
        <v>614000</v>
      </c>
      <c r="J930" s="335">
        <v>615000</v>
      </c>
      <c r="K930" s="335">
        <v>616000</v>
      </c>
      <c r="L930" s="335"/>
      <c r="M930" s="354">
        <v>821000</v>
      </c>
      <c r="N930" s="335"/>
      <c r="O930" s="337"/>
      <c r="P930" s="244"/>
    </row>
    <row r="931" spans="1:16" x14ac:dyDescent="0.25">
      <c r="A931" s="347"/>
      <c r="B931" s="473" t="s">
        <v>615</v>
      </c>
      <c r="C931" s="474"/>
      <c r="D931" s="474"/>
      <c r="E931" s="475"/>
      <c r="F931" s="328">
        <v>2</v>
      </c>
      <c r="G931" s="328">
        <v>3</v>
      </c>
      <c r="H931" s="328">
        <v>4</v>
      </c>
      <c r="I931" s="327">
        <v>5</v>
      </c>
      <c r="J931" s="329">
        <v>6</v>
      </c>
      <c r="K931" s="329">
        <v>7</v>
      </c>
      <c r="L931" s="330">
        <v>8</v>
      </c>
      <c r="M931" s="328">
        <v>9</v>
      </c>
      <c r="N931" s="330">
        <v>10</v>
      </c>
      <c r="O931" s="331">
        <v>11</v>
      </c>
      <c r="P931" s="244"/>
    </row>
    <row r="932" spans="1:16" x14ac:dyDescent="0.25">
      <c r="A932" s="6"/>
      <c r="B932" s="358" t="s">
        <v>629</v>
      </c>
      <c r="C932" s="358"/>
      <c r="D932" s="358"/>
      <c r="E932" s="358"/>
      <c r="F932" s="23">
        <f>F933+F934+F935+F936+F937+F938+F939+F940</f>
        <v>731545</v>
      </c>
      <c r="G932" s="23">
        <f t="shared" ref="G932:N932" si="288">G933+G934+G935+G936+G937+G938+G939+G940</f>
        <v>61880</v>
      </c>
      <c r="H932" s="23">
        <f t="shared" si="288"/>
        <v>447985</v>
      </c>
      <c r="I932" s="23">
        <f t="shared" si="288"/>
        <v>131900</v>
      </c>
      <c r="J932" s="23">
        <f t="shared" si="288"/>
        <v>528300</v>
      </c>
      <c r="K932" s="23">
        <f t="shared" si="288"/>
        <v>4400</v>
      </c>
      <c r="L932" s="23">
        <f t="shared" si="288"/>
        <v>2000</v>
      </c>
      <c r="M932" s="23">
        <f t="shared" si="288"/>
        <v>2038900</v>
      </c>
      <c r="N932" s="23">
        <f t="shared" si="288"/>
        <v>10000</v>
      </c>
      <c r="O932" s="360">
        <f>O933+O934+O935+O936+O937+O938+O939+O940</f>
        <v>3956910</v>
      </c>
      <c r="P932" s="244"/>
    </row>
    <row r="933" spans="1:16" x14ac:dyDescent="0.25">
      <c r="A933" s="357" t="s">
        <v>613</v>
      </c>
      <c r="B933" s="358" t="s">
        <v>541</v>
      </c>
      <c r="C933" s="361"/>
      <c r="D933" s="361"/>
      <c r="E933" s="362"/>
      <c r="F933" s="23">
        <f>M205</f>
        <v>731545</v>
      </c>
      <c r="G933" s="23">
        <f>M220</f>
        <v>61880</v>
      </c>
      <c r="H933" s="23">
        <v>296285</v>
      </c>
      <c r="I933" s="24"/>
      <c r="J933" s="24"/>
      <c r="K933" s="23">
        <f>M514</f>
        <v>4400</v>
      </c>
      <c r="L933" s="23">
        <f>M362</f>
        <v>2000</v>
      </c>
      <c r="M933" s="23">
        <f>M523+J864+J868+J892+J893+J902+J879</f>
        <v>197900</v>
      </c>
      <c r="N933" s="23">
        <f>M363</f>
        <v>10000</v>
      </c>
      <c r="O933" s="360">
        <f t="shared" ref="O933:O940" si="289">N933+M933+L933+K933+J933+I933+H933+G933+F933</f>
        <v>1304010</v>
      </c>
      <c r="P933" s="244"/>
    </row>
    <row r="934" spans="1:16" x14ac:dyDescent="0.25">
      <c r="A934" s="357" t="s">
        <v>618</v>
      </c>
      <c r="B934" s="358" t="s">
        <v>614</v>
      </c>
      <c r="C934" s="358"/>
      <c r="D934" s="358"/>
      <c r="E934" s="359"/>
      <c r="F934" s="24"/>
      <c r="G934" s="24"/>
      <c r="H934" s="23">
        <f>M778+M780+M782+M783+M796+M774</f>
        <v>91000</v>
      </c>
      <c r="I934" s="24"/>
      <c r="J934" s="23">
        <f>J911+J917+J918</f>
        <v>110000</v>
      </c>
      <c r="K934" s="24"/>
      <c r="L934" s="24"/>
      <c r="M934" s="23">
        <f>J881+J882+J883+J884+J885+J886+J910+J915+J916+J919</f>
        <v>847000</v>
      </c>
      <c r="N934" s="24"/>
      <c r="O934" s="360">
        <f t="shared" si="289"/>
        <v>1048000</v>
      </c>
      <c r="P934" s="244"/>
    </row>
    <row r="935" spans="1:16" x14ac:dyDescent="0.25">
      <c r="A935" s="357" t="s">
        <v>619</v>
      </c>
      <c r="B935" s="358" t="s">
        <v>617</v>
      </c>
      <c r="C935" s="358"/>
      <c r="D935" s="358"/>
      <c r="E935" s="359"/>
      <c r="F935" s="24"/>
      <c r="G935" s="24"/>
      <c r="H935" s="23">
        <f>M570+M572</f>
        <v>2300</v>
      </c>
      <c r="I935" s="23">
        <f>M812</f>
        <v>300</v>
      </c>
      <c r="J935" s="23">
        <f>J889+J900</f>
        <v>113000</v>
      </c>
      <c r="K935" s="24"/>
      <c r="L935" s="24"/>
      <c r="M935" s="23">
        <f>J898+J907</f>
        <v>531000</v>
      </c>
      <c r="N935" s="24"/>
      <c r="O935" s="360">
        <f t="shared" si="289"/>
        <v>646600</v>
      </c>
      <c r="P935" s="244"/>
    </row>
    <row r="936" spans="1:16" x14ac:dyDescent="0.25">
      <c r="A936" s="357" t="s">
        <v>620</v>
      </c>
      <c r="B936" s="358" t="s">
        <v>621</v>
      </c>
      <c r="C936" s="358"/>
      <c r="D936" s="358"/>
      <c r="E936" s="359"/>
      <c r="F936" s="24"/>
      <c r="G936" s="24"/>
      <c r="H936" s="23">
        <f>M781+M777+M776+M754</f>
        <v>31000</v>
      </c>
      <c r="I936" s="24"/>
      <c r="J936" s="23">
        <f>J890+J891+J904+J906</f>
        <v>76000</v>
      </c>
      <c r="K936" s="24"/>
      <c r="L936" s="24"/>
      <c r="M936" s="23">
        <f>J863+J880+J894+J897+J899+J912+J913</f>
        <v>443000</v>
      </c>
      <c r="N936" s="24"/>
      <c r="O936" s="360">
        <f t="shared" si="289"/>
        <v>550000</v>
      </c>
      <c r="P936" s="244"/>
    </row>
    <row r="937" spans="1:16" x14ac:dyDescent="0.25">
      <c r="A937" s="357" t="s">
        <v>622</v>
      </c>
      <c r="B937" s="358" t="s">
        <v>626</v>
      </c>
      <c r="C937" s="358"/>
      <c r="D937" s="358"/>
      <c r="E937" s="359"/>
      <c r="F937" s="24"/>
      <c r="G937" s="24"/>
      <c r="H937" s="23">
        <f>M574</f>
        <v>300</v>
      </c>
      <c r="I937" s="24"/>
      <c r="J937" s="23">
        <f>J895+J896</f>
        <v>87000</v>
      </c>
      <c r="K937" s="24"/>
      <c r="L937" s="24"/>
      <c r="M937" s="24"/>
      <c r="N937" s="24"/>
      <c r="O937" s="360">
        <f t="shared" si="289"/>
        <v>87300</v>
      </c>
      <c r="P937" s="244"/>
    </row>
    <row r="938" spans="1:16" x14ac:dyDescent="0.25">
      <c r="A938" s="357" t="s">
        <v>623</v>
      </c>
      <c r="B938" s="358" t="s">
        <v>627</v>
      </c>
      <c r="C938" s="358"/>
      <c r="D938" s="358"/>
      <c r="E938" s="359"/>
      <c r="F938" s="24"/>
      <c r="G938" s="24"/>
      <c r="H938" s="23">
        <f>M412+M492+M623</f>
        <v>27100</v>
      </c>
      <c r="I938" s="23">
        <f>M816+M814+M801+M636</f>
        <v>106500</v>
      </c>
      <c r="J938" s="23">
        <f>J901+J903+J905+J909</f>
        <v>142300</v>
      </c>
      <c r="K938" s="24"/>
      <c r="L938" s="24"/>
      <c r="M938" s="23">
        <f>J908+J914</f>
        <v>20000</v>
      </c>
      <c r="N938" s="24"/>
      <c r="O938" s="360">
        <f t="shared" si="289"/>
        <v>295900</v>
      </c>
      <c r="P938" s="244"/>
    </row>
    <row r="939" spans="1:16" x14ac:dyDescent="0.25">
      <c r="A939" s="357" t="s">
        <v>624</v>
      </c>
      <c r="B939" s="358" t="s">
        <v>628</v>
      </c>
      <c r="C939" s="358"/>
      <c r="D939" s="358"/>
      <c r="E939" s="359"/>
      <c r="F939" s="24"/>
      <c r="G939" s="24"/>
      <c r="H939" s="24"/>
      <c r="I939" s="23">
        <f>M504</f>
        <v>17500</v>
      </c>
      <c r="J939" s="24"/>
      <c r="K939" s="24"/>
      <c r="L939" s="24"/>
      <c r="M939" s="24"/>
      <c r="N939" s="24"/>
      <c r="O939" s="360">
        <f t="shared" si="289"/>
        <v>17500</v>
      </c>
      <c r="P939" s="244"/>
    </row>
    <row r="940" spans="1:16" x14ac:dyDescent="0.25">
      <c r="A940" s="357" t="s">
        <v>625</v>
      </c>
      <c r="B940" s="358" t="s">
        <v>533</v>
      </c>
      <c r="C940" s="358"/>
      <c r="D940" s="358"/>
      <c r="E940" s="359"/>
      <c r="F940" s="24"/>
      <c r="G940" s="24"/>
      <c r="H940" s="24"/>
      <c r="I940" s="23">
        <f>M631+M632+M820</f>
        <v>7600</v>
      </c>
      <c r="J940" s="24"/>
      <c r="K940" s="24"/>
      <c r="L940" s="24"/>
      <c r="M940" s="24"/>
      <c r="N940" s="24"/>
      <c r="O940" s="360">
        <f t="shared" si="289"/>
        <v>7600</v>
      </c>
      <c r="P940" s="244"/>
    </row>
    <row r="941" spans="1:16" x14ac:dyDescent="0.25">
      <c r="A941" s="323"/>
      <c r="B941" s="476"/>
      <c r="C941" s="476"/>
      <c r="D941" s="476"/>
      <c r="E941" s="476"/>
      <c r="F941" s="20"/>
      <c r="G941" s="20"/>
      <c r="H941" s="20"/>
      <c r="I941" s="20"/>
      <c r="J941" s="20"/>
      <c r="K941" s="20"/>
      <c r="L941" s="20"/>
      <c r="M941" s="20"/>
      <c r="N941" s="20"/>
      <c r="O941" s="20"/>
      <c r="P941" s="244"/>
    </row>
    <row r="942" spans="1:16" x14ac:dyDescent="0.25">
      <c r="A942" s="323"/>
      <c r="B942" s="324"/>
      <c r="C942" s="324"/>
      <c r="D942" s="324"/>
      <c r="E942" s="323"/>
      <c r="F942" s="323"/>
      <c r="G942" s="323"/>
      <c r="H942" s="323"/>
      <c r="I942" s="323"/>
      <c r="J942" s="323"/>
      <c r="K942" s="323"/>
      <c r="L942" s="323"/>
      <c r="M942" s="323"/>
      <c r="N942" s="323"/>
      <c r="O942" s="323"/>
      <c r="P942" s="244"/>
    </row>
    <row r="943" spans="1:16" x14ac:dyDescent="0.25">
      <c r="A943" s="323"/>
      <c r="B943" s="324"/>
      <c r="C943" s="324"/>
      <c r="D943" s="324"/>
      <c r="E943" s="323"/>
      <c r="F943" s="323"/>
      <c r="G943" s="323"/>
      <c r="H943" s="323"/>
      <c r="I943" s="323"/>
      <c r="J943" s="323"/>
      <c r="K943" s="323"/>
      <c r="L943" s="323"/>
      <c r="M943" s="323"/>
      <c r="N943" s="323"/>
      <c r="O943" s="323"/>
      <c r="P943" s="244"/>
    </row>
    <row r="944" spans="1:16" x14ac:dyDescent="0.25">
      <c r="A944" s="323"/>
      <c r="B944" s="324"/>
      <c r="C944" s="324"/>
      <c r="D944" s="324"/>
      <c r="E944" s="323"/>
      <c r="F944" s="323"/>
      <c r="G944" s="323"/>
      <c r="H944" s="323"/>
      <c r="I944" s="323"/>
      <c r="J944" s="323"/>
      <c r="K944" s="323"/>
      <c r="L944" s="323"/>
      <c r="M944" s="323"/>
      <c r="N944" s="323"/>
      <c r="O944" s="323"/>
      <c r="P944" s="244"/>
    </row>
    <row r="945" spans="1:16" x14ac:dyDescent="0.25">
      <c r="A945" s="244"/>
      <c r="B945" s="324"/>
      <c r="C945" s="324"/>
      <c r="D945" s="324"/>
      <c r="E945" s="323"/>
      <c r="F945" s="323"/>
      <c r="G945" s="323"/>
      <c r="H945" s="323"/>
      <c r="I945" s="323"/>
      <c r="J945" s="323"/>
      <c r="K945" s="323"/>
      <c r="L945" s="323"/>
      <c r="M945" s="323"/>
      <c r="N945" s="323"/>
      <c r="O945" s="323"/>
      <c r="P945" s="244"/>
    </row>
    <row r="946" spans="1:16" x14ac:dyDescent="0.25">
      <c r="A946" s="244"/>
      <c r="B946" s="325"/>
      <c r="C946" s="325"/>
      <c r="D946" s="325"/>
      <c r="E946" s="244"/>
      <c r="F946" s="244"/>
      <c r="G946" s="244"/>
      <c r="H946" s="244"/>
      <c r="I946" s="244"/>
      <c r="J946" s="244"/>
      <c r="K946" s="244"/>
      <c r="L946" s="244"/>
      <c r="M946" s="244"/>
      <c r="N946" s="244"/>
      <c r="O946" s="244"/>
      <c r="P946" s="244"/>
    </row>
    <row r="947" spans="1:16" x14ac:dyDescent="0.25">
      <c r="A947" s="244"/>
      <c r="B947" s="244"/>
      <c r="C947" s="244"/>
      <c r="D947" s="244"/>
      <c r="E947" s="244"/>
      <c r="F947" s="244"/>
      <c r="G947" s="244"/>
      <c r="H947" s="244"/>
      <c r="I947" s="244"/>
      <c r="J947" s="244"/>
      <c r="K947" s="244"/>
      <c r="L947" s="244"/>
      <c r="M947" s="244"/>
      <c r="N947" s="244"/>
      <c r="O947" s="244"/>
      <c r="P947" s="244"/>
    </row>
    <row r="948" spans="1:16" ht="14.25" customHeight="1" x14ac:dyDescent="0.25">
      <c r="A948" s="244"/>
      <c r="B948" s="244"/>
      <c r="C948" s="244"/>
      <c r="D948" s="244"/>
      <c r="E948" s="244"/>
      <c r="F948" s="244"/>
      <c r="G948" s="244"/>
      <c r="H948" s="244"/>
      <c r="I948" s="244"/>
      <c r="J948" s="244"/>
      <c r="K948" s="244"/>
      <c r="L948" s="244"/>
      <c r="M948" s="244"/>
      <c r="N948" s="244"/>
      <c r="O948" s="244"/>
      <c r="P948" s="244"/>
    </row>
    <row r="949" spans="1:16" x14ac:dyDescent="0.25">
      <c r="A949" s="244"/>
      <c r="B949" s="244"/>
      <c r="C949" s="244"/>
      <c r="D949" s="244"/>
      <c r="E949" s="244"/>
      <c r="F949" s="244"/>
      <c r="G949" s="244"/>
      <c r="H949" s="244"/>
      <c r="I949" s="244"/>
      <c r="J949" s="244"/>
      <c r="K949" s="244"/>
      <c r="L949" s="244"/>
      <c r="M949" s="244"/>
      <c r="N949" s="244"/>
      <c r="O949" s="244"/>
      <c r="P949" s="244"/>
    </row>
    <row r="950" spans="1:16" x14ac:dyDescent="0.25">
      <c r="A950" s="244"/>
      <c r="B950" s="244"/>
      <c r="C950" s="244"/>
      <c r="D950" s="244"/>
      <c r="E950" s="244"/>
      <c r="F950" s="244"/>
      <c r="G950" s="244"/>
      <c r="H950" s="244"/>
      <c r="I950" s="244"/>
      <c r="J950" s="244"/>
      <c r="K950" s="244"/>
      <c r="L950" s="244"/>
      <c r="M950" s="244"/>
      <c r="N950" s="244"/>
      <c r="O950" s="244"/>
      <c r="P950" s="244"/>
    </row>
    <row r="951" spans="1:16" x14ac:dyDescent="0.25">
      <c r="A951" s="244"/>
      <c r="B951" s="244"/>
      <c r="C951" s="244"/>
      <c r="D951" s="244"/>
      <c r="E951" s="244"/>
      <c r="F951" s="244"/>
      <c r="G951" s="244"/>
      <c r="H951" s="244"/>
      <c r="I951" s="244"/>
      <c r="J951" s="244"/>
      <c r="K951" s="244"/>
      <c r="L951" s="244"/>
      <c r="M951" s="244"/>
      <c r="N951" s="244"/>
      <c r="O951" s="244"/>
      <c r="P951" s="244"/>
    </row>
    <row r="952" spans="1:16" x14ac:dyDescent="0.25">
      <c r="A952" s="244"/>
      <c r="B952" s="244"/>
      <c r="C952" s="244"/>
      <c r="D952" s="244"/>
      <c r="E952" s="244"/>
      <c r="F952" s="244"/>
      <c r="G952" s="244"/>
      <c r="H952" s="244"/>
      <c r="I952" s="244"/>
      <c r="J952" s="244"/>
      <c r="K952" s="244"/>
      <c r="L952" s="244"/>
      <c r="M952" s="244"/>
      <c r="N952" s="244"/>
      <c r="O952" s="244"/>
      <c r="P952" s="244"/>
    </row>
    <row r="953" spans="1:16" x14ac:dyDescent="0.25">
      <c r="A953" s="244"/>
      <c r="B953" s="244"/>
      <c r="C953" s="244"/>
      <c r="D953" s="244"/>
      <c r="E953" s="244"/>
      <c r="F953" s="244"/>
      <c r="G953" s="244"/>
      <c r="H953" s="244"/>
      <c r="I953" s="244"/>
      <c r="J953" s="244"/>
      <c r="K953" s="244"/>
      <c r="L953" s="244"/>
      <c r="M953" s="244"/>
      <c r="N953" s="244"/>
      <c r="O953" s="244"/>
      <c r="P953" s="244"/>
    </row>
    <row r="954" spans="1:16" x14ac:dyDescent="0.25">
      <c r="A954" s="244"/>
      <c r="B954" s="244"/>
      <c r="C954" s="244"/>
      <c r="D954" s="244"/>
      <c r="E954" s="244"/>
      <c r="F954" s="244"/>
      <c r="G954" s="244"/>
      <c r="H954" s="244"/>
      <c r="I954" s="244"/>
      <c r="J954" s="244"/>
      <c r="K954" s="244"/>
      <c r="L954" s="244"/>
      <c r="M954" s="244"/>
      <c r="N954" s="244"/>
      <c r="O954" s="244"/>
      <c r="P954" s="244"/>
    </row>
    <row r="955" spans="1:16" x14ac:dyDescent="0.25">
      <c r="A955" s="245"/>
      <c r="B955" s="246"/>
      <c r="C955" s="246"/>
      <c r="D955" s="246"/>
      <c r="E955" s="246"/>
      <c r="F955" s="247"/>
      <c r="G955" s="248"/>
      <c r="H955" s="247"/>
      <c r="I955" s="247"/>
      <c r="J955" s="247"/>
      <c r="K955" s="247"/>
      <c r="L955" s="247"/>
      <c r="M955" s="247"/>
      <c r="N955" s="247"/>
      <c r="O955" s="247"/>
      <c r="P955" s="247"/>
    </row>
    <row r="956" spans="1:16" x14ac:dyDescent="0.25">
      <c r="A956" s="245"/>
      <c r="B956" s="246"/>
      <c r="C956" s="246"/>
      <c r="D956" s="246"/>
      <c r="E956" s="246"/>
      <c r="F956" s="247"/>
      <c r="G956" s="248"/>
      <c r="H956" s="247"/>
      <c r="I956" s="247"/>
      <c r="J956" s="247"/>
      <c r="K956" s="247"/>
      <c r="L956" s="247"/>
      <c r="M956" s="247"/>
      <c r="N956" s="247"/>
      <c r="O956" s="247"/>
      <c r="P956" s="247"/>
    </row>
    <row r="957" spans="1:16" x14ac:dyDescent="0.25">
      <c r="A957" s="309"/>
      <c r="B957" s="310"/>
      <c r="C957" s="310"/>
      <c r="D957" s="310"/>
      <c r="E957" s="310"/>
      <c r="F957" s="310"/>
      <c r="G957" s="310"/>
      <c r="H957" s="311"/>
      <c r="I957" s="312"/>
      <c r="J957" s="312"/>
      <c r="K957" s="312"/>
      <c r="L957" s="313"/>
      <c r="M957" s="312"/>
      <c r="N957" s="312"/>
      <c r="O957" s="314"/>
      <c r="P957" s="315"/>
    </row>
    <row r="958" spans="1:16" x14ac:dyDescent="0.25">
      <c r="A958" s="382" t="s">
        <v>567</v>
      </c>
      <c r="B958" s="382"/>
      <c r="C958" s="382"/>
      <c r="D958" s="382"/>
      <c r="E958" s="382"/>
      <c r="F958" s="382"/>
      <c r="G958" s="382"/>
      <c r="H958" s="382"/>
      <c r="I958" s="382"/>
      <c r="J958" s="382"/>
      <c r="K958" s="382"/>
      <c r="L958" s="382"/>
      <c r="M958" s="382"/>
      <c r="N958" s="382"/>
      <c r="O958" s="382"/>
      <c r="P958" s="382"/>
    </row>
    <row r="959" spans="1:16" x14ac:dyDescent="0.25">
      <c r="A959" s="383" t="s">
        <v>598</v>
      </c>
      <c r="B959" s="383"/>
      <c r="C959" s="383"/>
      <c r="D959" s="383"/>
      <c r="E959" s="383"/>
      <c r="F959" s="383"/>
      <c r="G959" s="383"/>
      <c r="H959" s="383"/>
      <c r="I959" s="383"/>
      <c r="J959" s="383"/>
      <c r="K959" s="383"/>
      <c r="L959" s="383"/>
      <c r="M959" s="383"/>
      <c r="N959" s="383"/>
      <c r="O959" s="383"/>
      <c r="P959" s="383"/>
    </row>
    <row r="960" spans="1:16" x14ac:dyDescent="0.25">
      <c r="A960" s="302" t="s">
        <v>604</v>
      </c>
      <c r="B960" s="303"/>
      <c r="C960" s="303"/>
      <c r="D960" s="303"/>
      <c r="E960" s="303"/>
      <c r="F960" s="303"/>
      <c r="G960" s="303"/>
      <c r="H960" s="303"/>
      <c r="I960" s="303"/>
      <c r="J960" s="304"/>
      <c r="K960" s="303"/>
      <c r="L960" s="303"/>
      <c r="M960" s="303"/>
      <c r="N960" s="303"/>
      <c r="O960" s="303"/>
      <c r="P960" s="303"/>
    </row>
    <row r="961" spans="1:26" x14ac:dyDescent="0.25">
      <c r="A961" s="302" t="s">
        <v>605</v>
      </c>
      <c r="B961" s="302"/>
      <c r="C961" s="302"/>
      <c r="D961" s="302"/>
      <c r="E961" s="302"/>
      <c r="F961" s="302"/>
      <c r="G961" s="302"/>
      <c r="H961" s="302"/>
      <c r="I961" s="302"/>
      <c r="J961" s="302"/>
      <c r="K961" s="302"/>
      <c r="L961" s="302"/>
      <c r="M961" s="302"/>
      <c r="N961" s="302"/>
      <c r="O961" s="302"/>
      <c r="P961" s="316"/>
    </row>
    <row r="962" spans="1:26" x14ac:dyDescent="0.25">
      <c r="A962" s="317"/>
      <c r="B962" s="305"/>
      <c r="C962" s="240"/>
      <c r="D962" s="240"/>
      <c r="E962" s="240"/>
      <c r="F962" s="240"/>
      <c r="G962" s="240"/>
      <c r="H962" s="240"/>
      <c r="I962" s="240"/>
      <c r="J962" s="240"/>
      <c r="K962" s="240"/>
      <c r="L962" s="240"/>
      <c r="M962" s="240"/>
      <c r="N962" s="240"/>
      <c r="O962" s="240"/>
      <c r="P962" s="242"/>
    </row>
    <row r="963" spans="1:26" x14ac:dyDescent="0.25">
      <c r="A963" s="302" t="s">
        <v>599</v>
      </c>
      <c r="B963" s="306"/>
      <c r="C963" s="318"/>
      <c r="D963" s="318"/>
      <c r="E963" s="318"/>
      <c r="F963" s="318"/>
      <c r="G963" s="318"/>
      <c r="H963" s="318"/>
      <c r="I963" s="318"/>
      <c r="J963" s="318"/>
      <c r="K963" s="318"/>
      <c r="L963" s="318"/>
      <c r="M963" s="318"/>
      <c r="N963" s="318"/>
      <c r="O963" s="318"/>
      <c r="P963" s="319"/>
    </row>
    <row r="964" spans="1:26" x14ac:dyDescent="0.25">
      <c r="A964" s="317"/>
      <c r="B964" s="307"/>
      <c r="C964" s="302"/>
      <c r="D964" s="302"/>
      <c r="E964" s="302"/>
      <c r="F964" s="302"/>
      <c r="G964" s="302"/>
      <c r="H964" s="302"/>
      <c r="I964" s="302"/>
      <c r="J964" s="240"/>
      <c r="K964" s="240"/>
      <c r="L964" s="240"/>
      <c r="M964" s="240"/>
      <c r="N964" s="240"/>
      <c r="O964" s="318"/>
      <c r="P964" s="319"/>
    </row>
    <row r="965" spans="1:26" x14ac:dyDescent="0.25">
      <c r="A965" s="382" t="s">
        <v>568</v>
      </c>
      <c r="B965" s="382"/>
      <c r="C965" s="382"/>
      <c r="D965" s="382"/>
      <c r="E965" s="382"/>
      <c r="F965" s="382"/>
      <c r="G965" s="382"/>
      <c r="H965" s="382"/>
      <c r="I965" s="382"/>
      <c r="J965" s="382"/>
      <c r="K965" s="382"/>
      <c r="L965" s="382"/>
      <c r="M965" s="382"/>
      <c r="N965" s="382"/>
      <c r="O965" s="382"/>
      <c r="P965" s="382"/>
    </row>
    <row r="966" spans="1:26" x14ac:dyDescent="0.25">
      <c r="A966" s="383" t="s">
        <v>600</v>
      </c>
      <c r="B966" s="383"/>
      <c r="C966" s="383"/>
      <c r="D966" s="383"/>
      <c r="E966" s="383"/>
      <c r="F966" s="383"/>
      <c r="G966" s="383"/>
      <c r="H966" s="383"/>
      <c r="I966" s="383"/>
      <c r="J966" s="383"/>
      <c r="K966" s="383"/>
      <c r="L966" s="383"/>
      <c r="M966" s="383"/>
      <c r="N966" s="383"/>
      <c r="O966" s="383"/>
      <c r="P966" s="383"/>
    </row>
    <row r="967" spans="1:26" x14ac:dyDescent="0.25">
      <c r="A967" s="302" t="s">
        <v>601</v>
      </c>
      <c r="B967" s="303"/>
      <c r="C967" s="303"/>
      <c r="D967" s="303"/>
      <c r="E967" s="303"/>
      <c r="F967" s="303"/>
      <c r="G967" s="303"/>
      <c r="H967" s="303"/>
      <c r="I967" s="303"/>
      <c r="J967" s="303"/>
      <c r="K967" s="303"/>
      <c r="L967" s="303"/>
      <c r="M967" s="303"/>
      <c r="N967" s="303"/>
      <c r="O967" s="303"/>
      <c r="P967" s="303"/>
    </row>
    <row r="968" spans="1:26" x14ac:dyDescent="0.25">
      <c r="A968" s="240" t="s">
        <v>606</v>
      </c>
      <c r="B968" s="305"/>
      <c r="C968" s="240"/>
      <c r="D968" s="240"/>
      <c r="E968" s="240"/>
      <c r="F968" s="240"/>
      <c r="G968" s="240"/>
      <c r="H968" s="240"/>
      <c r="I968" s="240"/>
      <c r="J968" s="240"/>
      <c r="K968" s="240"/>
      <c r="L968" s="240"/>
      <c r="M968" s="240"/>
      <c r="N968" s="240"/>
      <c r="O968" s="240"/>
      <c r="P968" s="318"/>
      <c r="W968" s="374"/>
      <c r="X968" s="373"/>
      <c r="Y968" s="373"/>
      <c r="Z968" s="373"/>
    </row>
    <row r="969" spans="1:26" x14ac:dyDescent="0.25">
      <c r="A969" s="303"/>
      <c r="B969" s="318"/>
      <c r="C969" s="318"/>
      <c r="D969" s="318"/>
      <c r="E969" s="240"/>
      <c r="F969" s="240"/>
      <c r="G969" s="240"/>
      <c r="H969" s="240"/>
      <c r="I969" s="240"/>
      <c r="J969" s="240"/>
      <c r="K969" s="240"/>
      <c r="L969" s="240"/>
      <c r="M969" s="240"/>
      <c r="N969" s="240"/>
      <c r="O969" s="240"/>
      <c r="P969" s="242"/>
    </row>
    <row r="970" spans="1:26" x14ac:dyDescent="0.25">
      <c r="A970" s="308"/>
      <c r="B970" s="305"/>
      <c r="C970" s="241"/>
      <c r="D970" s="241"/>
      <c r="E970" s="241"/>
      <c r="F970" s="241"/>
      <c r="G970" s="240"/>
      <c r="H970" s="240"/>
      <c r="I970" s="240"/>
      <c r="J970" s="240"/>
      <c r="K970" s="240"/>
      <c r="L970" s="384" t="s">
        <v>602</v>
      </c>
      <c r="M970" s="384"/>
      <c r="N970" s="384"/>
      <c r="O970" s="240"/>
      <c r="P970" s="243"/>
    </row>
    <row r="971" spans="1:26" x14ac:dyDescent="0.25">
      <c r="A971" s="303"/>
      <c r="B971" s="305"/>
      <c r="C971" s="240"/>
      <c r="D971" s="240"/>
      <c r="E971" s="240"/>
      <c r="F971" s="240"/>
      <c r="G971" s="240"/>
      <c r="H971" s="240"/>
      <c r="I971" s="240"/>
      <c r="J971" s="240"/>
      <c r="K971" s="240"/>
      <c r="L971" s="240" t="s">
        <v>603</v>
      </c>
      <c r="M971" s="240"/>
      <c r="N971" s="240"/>
      <c r="O971" s="240"/>
      <c r="P971" s="242"/>
    </row>
    <row r="972" spans="1:26" x14ac:dyDescent="0.25">
      <c r="B972" s="373"/>
      <c r="C972" s="373"/>
      <c r="D972" s="373"/>
      <c r="E972" s="373"/>
      <c r="F972" s="373"/>
      <c r="G972" s="373"/>
      <c r="H972" s="373"/>
      <c r="I972" s="373"/>
      <c r="J972" s="373"/>
      <c r="L972" s="372" t="s">
        <v>641</v>
      </c>
      <c r="M972" s="373"/>
      <c r="N972" s="373"/>
      <c r="O972" s="373"/>
      <c r="P972" s="243"/>
    </row>
    <row r="973" spans="1:26" x14ac:dyDescent="0.25">
      <c r="A973" s="320"/>
      <c r="B973" s="255"/>
      <c r="C973" s="252"/>
      <c r="D973" s="252"/>
      <c r="E973" s="252"/>
      <c r="F973" s="252"/>
      <c r="G973" s="252"/>
      <c r="H973" s="252"/>
      <c r="I973" s="252"/>
      <c r="J973" s="252"/>
      <c r="K973" s="252"/>
      <c r="L973" s="252"/>
      <c r="M973" s="252"/>
      <c r="N973" s="252"/>
      <c r="O973" s="252"/>
      <c r="P973" s="254"/>
    </row>
    <row r="974" spans="1:26" x14ac:dyDescent="0.25">
      <c r="A974" s="485" t="s">
        <v>642</v>
      </c>
      <c r="B974" s="484"/>
      <c r="C974" s="484"/>
      <c r="D974" s="484"/>
      <c r="E974" s="484"/>
      <c r="F974" s="484"/>
      <c r="G974" s="484"/>
      <c r="H974" s="484"/>
      <c r="I974" s="484"/>
      <c r="J974" s="484"/>
      <c r="K974" s="484"/>
      <c r="L974" s="484"/>
      <c r="M974" s="484"/>
      <c r="N974" s="484"/>
      <c r="O974" s="484"/>
      <c r="P974" s="484"/>
    </row>
    <row r="975" spans="1:26" x14ac:dyDescent="0.25">
      <c r="A975" s="486" t="s">
        <v>643</v>
      </c>
      <c r="B975" s="379"/>
      <c r="C975" s="379"/>
      <c r="D975" s="379"/>
      <c r="E975" s="379"/>
      <c r="F975" s="379"/>
      <c r="G975" s="379"/>
      <c r="H975" s="379"/>
      <c r="I975" s="379"/>
      <c r="J975" s="379"/>
      <c r="K975" s="379"/>
      <c r="L975" s="379"/>
      <c r="M975" s="379"/>
      <c r="N975" s="379"/>
      <c r="O975" s="379"/>
      <c r="P975" s="379"/>
    </row>
    <row r="976" spans="1:26" x14ac:dyDescent="0.25">
      <c r="A976" s="486" t="s">
        <v>644</v>
      </c>
      <c r="B976" s="253"/>
      <c r="C976" s="253"/>
      <c r="D976" s="253"/>
      <c r="E976" s="253"/>
      <c r="F976" s="253"/>
      <c r="G976" s="253"/>
      <c r="H976" s="253"/>
      <c r="I976" s="253"/>
      <c r="J976" s="253"/>
      <c r="K976" s="253"/>
      <c r="L976" s="253"/>
      <c r="M976" s="253"/>
      <c r="N976" s="253"/>
      <c r="O976" s="253"/>
      <c r="P976" s="253"/>
    </row>
    <row r="977" spans="1:16" x14ac:dyDescent="0.25">
      <c r="A977" s="486" t="s">
        <v>645</v>
      </c>
      <c r="B977" s="255"/>
      <c r="C977" s="252"/>
      <c r="D977" s="252"/>
      <c r="E977" s="252"/>
      <c r="F977" s="252"/>
      <c r="G977" s="252"/>
      <c r="H977" s="252"/>
      <c r="I977" s="252"/>
      <c r="J977" s="252"/>
      <c r="K977" s="252"/>
      <c r="L977" s="252"/>
      <c r="M977" s="252"/>
      <c r="N977" s="252"/>
      <c r="O977" s="252"/>
      <c r="P977" s="249"/>
    </row>
    <row r="978" spans="1:16" x14ac:dyDescent="0.25">
      <c r="A978" s="486" t="s">
        <v>646</v>
      </c>
      <c r="B978" s="249"/>
      <c r="C978" s="249"/>
      <c r="D978" s="249"/>
      <c r="E978" s="252"/>
      <c r="F978" s="252"/>
      <c r="G978" s="252"/>
      <c r="H978" s="252"/>
      <c r="I978" s="252"/>
      <c r="J978" s="252"/>
      <c r="K978" s="252"/>
      <c r="L978" s="252"/>
      <c r="M978" s="252"/>
      <c r="N978" s="252"/>
      <c r="O978" s="252"/>
      <c r="P978" s="254"/>
    </row>
    <row r="979" spans="1:16" x14ac:dyDescent="0.25">
      <c r="A979" s="252"/>
      <c r="B979" s="255"/>
      <c r="C979" s="253"/>
      <c r="D979" s="253"/>
      <c r="E979" s="253"/>
      <c r="F979" s="253"/>
      <c r="G979" s="252"/>
      <c r="H979" s="252"/>
      <c r="I979" s="252"/>
      <c r="J979" s="252"/>
      <c r="K979" s="252"/>
      <c r="L979" s="380"/>
      <c r="M979" s="380"/>
      <c r="N979" s="380"/>
      <c r="O979" s="252"/>
      <c r="P979" s="256"/>
    </row>
    <row r="980" spans="1:16" x14ac:dyDescent="0.25">
      <c r="A980" s="253"/>
      <c r="B980" s="255"/>
      <c r="C980" s="252"/>
      <c r="D980" s="252"/>
      <c r="E980" s="252"/>
      <c r="F980" s="252"/>
      <c r="G980" s="252"/>
      <c r="H980" s="252"/>
      <c r="I980" s="252"/>
      <c r="J980" s="252"/>
      <c r="K980" s="252"/>
      <c r="L980" s="252"/>
      <c r="M980" s="252"/>
      <c r="N980" s="252"/>
      <c r="O980" s="252"/>
      <c r="P980" s="254"/>
    </row>
    <row r="981" spans="1:16" x14ac:dyDescent="0.25">
      <c r="A981" s="252"/>
      <c r="B981" s="255"/>
      <c r="C981" s="253"/>
      <c r="D981" s="253"/>
      <c r="E981" s="253"/>
      <c r="F981" s="253"/>
      <c r="G981" s="252"/>
      <c r="H981" s="252"/>
      <c r="I981" s="252"/>
      <c r="J981" s="252"/>
      <c r="K981" s="252"/>
      <c r="L981" s="380"/>
      <c r="M981" s="380"/>
      <c r="N981" s="380"/>
      <c r="O981" s="252"/>
      <c r="P981" s="256"/>
    </row>
    <row r="982" spans="1:16" x14ac:dyDescent="0.25">
      <c r="A982" s="257"/>
      <c r="B982" s="257"/>
      <c r="C982" s="257"/>
      <c r="D982" s="257"/>
      <c r="E982" s="257"/>
      <c r="F982" s="257"/>
      <c r="G982" s="257"/>
      <c r="H982" s="257"/>
      <c r="I982" s="258"/>
      <c r="J982" s="257"/>
      <c r="K982" s="257"/>
      <c r="L982" s="257"/>
      <c r="M982" s="257"/>
      <c r="N982" s="257"/>
      <c r="O982" s="257"/>
      <c r="P982" s="258"/>
    </row>
    <row r="983" spans="1:16" x14ac:dyDescent="0.25">
      <c r="A983" s="259"/>
      <c r="B983" s="259"/>
      <c r="C983" s="259"/>
      <c r="D983" s="259"/>
      <c r="E983" s="259"/>
      <c r="F983" s="259"/>
      <c r="G983" s="259"/>
      <c r="H983" s="260"/>
      <c r="I983" s="261"/>
      <c r="J983" s="250"/>
      <c r="K983" s="259"/>
      <c r="L983" s="259"/>
      <c r="M983" s="262"/>
      <c r="N983" s="262"/>
      <c r="O983" s="250"/>
      <c r="P983" s="251"/>
    </row>
    <row r="984" spans="1:16" x14ac:dyDescent="0.25">
      <c r="A984" s="119"/>
      <c r="B984" s="119"/>
      <c r="C984" s="119"/>
      <c r="D984" s="119"/>
      <c r="E984" s="119"/>
      <c r="F984" s="119"/>
      <c r="G984" s="119"/>
      <c r="H984" s="119"/>
      <c r="I984" s="119"/>
      <c r="J984" s="119"/>
      <c r="K984" s="119"/>
      <c r="L984" s="119"/>
      <c r="M984" s="119"/>
      <c r="N984" s="119"/>
      <c r="O984" s="119"/>
      <c r="P984" s="119"/>
    </row>
  </sheetData>
  <mergeCells count="198">
    <mergeCell ref="A925:O925"/>
    <mergeCell ref="B931:E931"/>
    <mergeCell ref="B941:E941"/>
    <mergeCell ref="N760:O760"/>
    <mergeCell ref="C761:E761"/>
    <mergeCell ref="N761:O761"/>
    <mergeCell ref="N793:O793"/>
    <mergeCell ref="C794:E794"/>
    <mergeCell ref="N794:O794"/>
    <mergeCell ref="N826:O826"/>
    <mergeCell ref="C827:E827"/>
    <mergeCell ref="N827:O827"/>
    <mergeCell ref="B918:G918"/>
    <mergeCell ref="M918:P918"/>
    <mergeCell ref="B919:G919"/>
    <mergeCell ref="M919:P919"/>
    <mergeCell ref="B920:G920"/>
    <mergeCell ref="M920:P920"/>
    <mergeCell ref="B915:G915"/>
    <mergeCell ref="M915:P915"/>
    <mergeCell ref="B916:G916"/>
    <mergeCell ref="M916:P916"/>
    <mergeCell ref="B917:G917"/>
    <mergeCell ref="M917:P917"/>
    <mergeCell ref="N662:O662"/>
    <mergeCell ref="C663:E663"/>
    <mergeCell ref="N663:O663"/>
    <mergeCell ref="N694:O694"/>
    <mergeCell ref="C695:E695"/>
    <mergeCell ref="N695:O695"/>
    <mergeCell ref="N728:O728"/>
    <mergeCell ref="C729:E729"/>
    <mergeCell ref="N729:O729"/>
    <mergeCell ref="B912:G912"/>
    <mergeCell ref="M912:P912"/>
    <mergeCell ref="B913:G913"/>
    <mergeCell ref="M913:P913"/>
    <mergeCell ref="B914:G914"/>
    <mergeCell ref="M914:P914"/>
    <mergeCell ref="B909:G909"/>
    <mergeCell ref="M909:P909"/>
    <mergeCell ref="M910:P910"/>
    <mergeCell ref="B911:G911"/>
    <mergeCell ref="M911:P911"/>
    <mergeCell ref="M905:P905"/>
    <mergeCell ref="M906:P906"/>
    <mergeCell ref="B907:G907"/>
    <mergeCell ref="M907:P907"/>
    <mergeCell ref="B908:G908"/>
    <mergeCell ref="M908:P908"/>
    <mergeCell ref="B902:G902"/>
    <mergeCell ref="M902:P902"/>
    <mergeCell ref="B903:G903"/>
    <mergeCell ref="M903:P903"/>
    <mergeCell ref="B904:G904"/>
    <mergeCell ref="M904:P904"/>
    <mergeCell ref="M898:P898"/>
    <mergeCell ref="M899:P899"/>
    <mergeCell ref="B900:G900"/>
    <mergeCell ref="M900:P900"/>
    <mergeCell ref="B901:G901"/>
    <mergeCell ref="M901:P901"/>
    <mergeCell ref="B895:G895"/>
    <mergeCell ref="M895:P895"/>
    <mergeCell ref="B896:G896"/>
    <mergeCell ref="M896:P896"/>
    <mergeCell ref="B897:G897"/>
    <mergeCell ref="M897:P897"/>
    <mergeCell ref="B892:G892"/>
    <mergeCell ref="M892:P892"/>
    <mergeCell ref="B893:G893"/>
    <mergeCell ref="M893:P893"/>
    <mergeCell ref="B894:G894"/>
    <mergeCell ref="M894:P894"/>
    <mergeCell ref="B889:G889"/>
    <mergeCell ref="M889:P889"/>
    <mergeCell ref="B890:G890"/>
    <mergeCell ref="M890:P890"/>
    <mergeCell ref="B891:G891"/>
    <mergeCell ref="M891:P891"/>
    <mergeCell ref="B886:G886"/>
    <mergeCell ref="M886:P886"/>
    <mergeCell ref="M887:P887"/>
    <mergeCell ref="B888:G888"/>
    <mergeCell ref="M888:P888"/>
    <mergeCell ref="B883:G883"/>
    <mergeCell ref="M883:P883"/>
    <mergeCell ref="B884:G884"/>
    <mergeCell ref="M884:P884"/>
    <mergeCell ref="B885:G885"/>
    <mergeCell ref="M885:P885"/>
    <mergeCell ref="M880:P880"/>
    <mergeCell ref="B881:G881"/>
    <mergeCell ref="M881:P881"/>
    <mergeCell ref="B882:G882"/>
    <mergeCell ref="M882:P882"/>
    <mergeCell ref="K876:K877"/>
    <mergeCell ref="L876:L877"/>
    <mergeCell ref="M876:P877"/>
    <mergeCell ref="M878:P878"/>
    <mergeCell ref="B879:G879"/>
    <mergeCell ref="M879:P879"/>
    <mergeCell ref="A876:A877"/>
    <mergeCell ref="B876:G877"/>
    <mergeCell ref="H876:H877"/>
    <mergeCell ref="I876:I877"/>
    <mergeCell ref="J876:J877"/>
    <mergeCell ref="B870:G870"/>
    <mergeCell ref="M870:P870"/>
    <mergeCell ref="M871:P871"/>
    <mergeCell ref="B872:G872"/>
    <mergeCell ref="B873:G873"/>
    <mergeCell ref="M868:P868"/>
    <mergeCell ref="B869:G869"/>
    <mergeCell ref="M869:P869"/>
    <mergeCell ref="A859:P859"/>
    <mergeCell ref="M860:P860"/>
    <mergeCell ref="B863:G863"/>
    <mergeCell ref="M863:P863"/>
    <mergeCell ref="B864:G864"/>
    <mergeCell ref="M864:P864"/>
    <mergeCell ref="A11:O11"/>
    <mergeCell ref="A12:O12"/>
    <mergeCell ref="N496:O496"/>
    <mergeCell ref="N497:O497"/>
    <mergeCell ref="N530:O530"/>
    <mergeCell ref="C531:E531"/>
    <mergeCell ref="N531:O531"/>
    <mergeCell ref="C497:E497"/>
    <mergeCell ref="N525:O525"/>
    <mergeCell ref="N526:O526"/>
    <mergeCell ref="C432:E432"/>
    <mergeCell ref="N432:O432"/>
    <mergeCell ref="N463:O463"/>
    <mergeCell ref="C464:E464"/>
    <mergeCell ref="N464:O464"/>
    <mergeCell ref="N397:O397"/>
    <mergeCell ref="C398:E398"/>
    <mergeCell ref="N398:O398"/>
    <mergeCell ref="N431:O431"/>
    <mergeCell ref="N368:O368"/>
    <mergeCell ref="C369:E369"/>
    <mergeCell ref="N369:O369"/>
    <mergeCell ref="N298:O298"/>
    <mergeCell ref="C299:E299"/>
    <mergeCell ref="N299:O299"/>
    <mergeCell ref="N331:O331"/>
    <mergeCell ref="C332:E332"/>
    <mergeCell ref="N332:O332"/>
    <mergeCell ref="N133:O133"/>
    <mergeCell ref="N134:O134"/>
    <mergeCell ref="N200:O200"/>
    <mergeCell ref="N201:O201"/>
    <mergeCell ref="N232:O232"/>
    <mergeCell ref="N233:O233"/>
    <mergeCell ref="N265:O265"/>
    <mergeCell ref="N266:O266"/>
    <mergeCell ref="C266:E266"/>
    <mergeCell ref="C134:E134"/>
    <mergeCell ref="C167:E167"/>
    <mergeCell ref="C201:E201"/>
    <mergeCell ref="C233:E233"/>
    <mergeCell ref="A56:O56"/>
    <mergeCell ref="A47:O47"/>
    <mergeCell ref="A48:O48"/>
    <mergeCell ref="A50:O50"/>
    <mergeCell ref="A51:O51"/>
    <mergeCell ref="A55:O55"/>
    <mergeCell ref="N166:O166"/>
    <mergeCell ref="N167:O167"/>
    <mergeCell ref="N72:O72"/>
    <mergeCell ref="N71:O71"/>
    <mergeCell ref="N100:O100"/>
    <mergeCell ref="N101:O101"/>
    <mergeCell ref="C101:E101"/>
    <mergeCell ref="C72:E72"/>
    <mergeCell ref="L981:N981"/>
    <mergeCell ref="A364:O364"/>
    <mergeCell ref="A365:O365"/>
    <mergeCell ref="A958:P958"/>
    <mergeCell ref="A959:P959"/>
    <mergeCell ref="A965:P965"/>
    <mergeCell ref="A966:P966"/>
    <mergeCell ref="L970:N970"/>
    <mergeCell ref="A850:O850"/>
    <mergeCell ref="A924:P924"/>
    <mergeCell ref="L979:N979"/>
    <mergeCell ref="N595:O595"/>
    <mergeCell ref="C596:E596"/>
    <mergeCell ref="N596:O596"/>
    <mergeCell ref="N628:O628"/>
    <mergeCell ref="C629:E629"/>
    <mergeCell ref="N629:O629"/>
    <mergeCell ref="N562:O562"/>
    <mergeCell ref="C563:E563"/>
    <mergeCell ref="N563:O563"/>
    <mergeCell ref="B865:G865"/>
    <mergeCell ref="M865:P865"/>
  </mergeCells>
  <pageMargins left="0.25" right="0.25" top="0.75" bottom="0.75" header="0.3" footer="0.3"/>
  <pageSetup paperSize="9" orientation="landscape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Deftones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Abida Aganovic</dc:creator>
  <cp:lastModifiedBy>Senad Mutapcic</cp:lastModifiedBy>
  <cp:lastPrinted>2025-02-19T11:40:55Z</cp:lastPrinted>
  <dcterms:created xsi:type="dcterms:W3CDTF">2025-01-06T13:32:49Z</dcterms:created>
  <dcterms:modified xsi:type="dcterms:W3CDTF">2025-02-19T11:41:59Z</dcterms:modified>
</cp:coreProperties>
</file>